
<file path=[Content_Types].xml><?xml version="1.0" encoding="utf-8"?>
<Types xmlns="http://schemas.openxmlformats.org/package/2006/content-types">
  <Default Extension="vml" ContentType="application/vnd.openxmlformats-officedocument.vmlDrawing"/>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8676" activeTab="6"/>
  </bookViews>
  <sheets>
    <sheet name="WC WOMEN SIN" sheetId="10" r:id="rId1"/>
    <sheet name="WC MEN DOU" sheetId="9" r:id="rId2"/>
    <sheet name="WC MEN SIN" sheetId="8" r:id="rId3"/>
    <sheet name="WOMEN DOU" sheetId="6" r:id="rId4"/>
    <sheet name="MEN DOU" sheetId="7" r:id="rId5"/>
    <sheet name="WOMEN SINGLES" sheetId="5" r:id="rId6"/>
    <sheet name="MEN SINGLES" sheetId="4" r:id="rId7"/>
    <sheet name="WOMEN Qly" sheetId="3" r:id="rId8"/>
    <sheet name="MEN QLY" sheetId="1" r:id="rId9"/>
  </sheets>
  <externalReferences>
    <externalReference r:id="rId10"/>
    <externalReference r:id="rId11"/>
    <externalReference r:id="rId12"/>
  </externalReference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Area" localSheetId="8">'MEN QLY'!$A$1:$Q$225</definedName>
    <definedName name="_xlnm.Print_Titles" localSheetId="8">'MEN QLY'!$1:$4</definedName>
    <definedName name="_xlnm.Print_Area" localSheetId="7">'WOMEN Qly'!$A$1:$Q$225</definedName>
    <definedName name="_xlnm.Print_Titles" localSheetId="7">'WOMEN Qly'!$1:$4</definedName>
    <definedName name="_xlnm.Print_Area" localSheetId="6">'MEN SINGLES'!$A$1:$Q$79</definedName>
    <definedName name="_xlnm.Print_Area" localSheetId="5">'WOMEN SINGLES'!$A$1:$Q$79</definedName>
    <definedName name="_xlnm.Print_Area" localSheetId="3">'WOMEN DOU'!$A$1:$Q$79</definedName>
    <definedName name="_xlnm.Print_Area" localSheetId="4">'MEN DOU'!$A$1:$Q$79</definedName>
    <definedName name="_xlnm.Print_Area" localSheetId="2">'WC MEN SIN'!$A$1:$Q$80</definedName>
    <definedName name="_xlnm.Print_Area" localSheetId="1">'WC MEN DOU'!$A$1:$Q$79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Anders Wennberg</author>
  </authors>
  <commentList>
    <comment ref="D7" authorId="0">
      <text>
        <r>
          <rPr>
            <b/>
            <sz val="8"/>
            <color indexed="8"/>
            <rFont val="Tahoma"/>
            <charset val="134"/>
          </rPr>
          <t xml:space="preserve">Before making the draw:
On the Boys Do Draw Prep-sheet did you:
- fill in DA, WC's?
- Sort?
If YES: continue making the draw
Otherwise: return to finish preparations
</t>
        </r>
      </text>
    </comment>
  </commentList>
</comments>
</file>

<file path=xl/comments2.xml><?xml version="1.0" encoding="utf-8"?>
<comments xmlns="http://schemas.openxmlformats.org/spreadsheetml/2006/main">
  <authors>
    <author>Anders Wennberg</author>
  </authors>
  <commentList>
    <comment ref="D7" authorId="0">
      <text>
        <r>
          <rPr>
            <b/>
            <sz val="8"/>
            <color indexed="8"/>
            <rFont val="Tahoma"/>
            <charset val="134"/>
          </rPr>
          <t xml:space="preserve">Before making the draw:
On the Prep-sheet did you:
- fill in QA, WC's?
- fill in the Seed Positions?
- Sort?
If YES: continue making the draw
Otherwise: return to finish preparations
</t>
        </r>
      </text>
    </comment>
  </commentList>
</comments>
</file>

<file path=xl/comments3.xml><?xml version="1.0" encoding="utf-8"?>
<comments xmlns="http://schemas.openxmlformats.org/spreadsheetml/2006/main">
  <authors>
    <author>Anders Wennberg</author>
  </authors>
  <commentList>
    <comment ref="D7" authorId="0">
      <text>
        <r>
          <rPr>
            <b/>
            <sz val="8"/>
            <color indexed="8"/>
            <rFont val="Tahoma"/>
            <charset val="134"/>
          </rPr>
          <t xml:space="preserve">Before making the draw:
On the Boys Do Draw Prep-sheet did you:
- fill in DA, WC's?
- Sort?
If YES: continue making the draw
Otherwise: return to finish preparations
</t>
        </r>
      </text>
    </comment>
  </commentList>
</comments>
</file>

<file path=xl/comments4.xml><?xml version="1.0" encoding="utf-8"?>
<comments xmlns="http://schemas.openxmlformats.org/spreadsheetml/2006/main">
  <authors>
    <author>Anders Wennberg</author>
  </authors>
  <commentList>
    <comment ref="D7" authorId="0">
      <text>
        <r>
          <rPr>
            <b/>
            <sz val="8"/>
            <color indexed="8"/>
            <rFont val="Tahoma"/>
            <charset val="134"/>
          </rPr>
          <t xml:space="preserve">Before making the draw:
On the Boys Do Draw Prep-sheet did you:
- fill in DA, WC's?
- Sort?
If YES: continue making the draw
Otherwise: return to finish preparations
</t>
        </r>
      </text>
    </comment>
  </commentList>
</comments>
</file>

<file path=xl/comments5.xml><?xml version="1.0" encoding="utf-8"?>
<comments xmlns="http://schemas.openxmlformats.org/spreadsheetml/2006/main">
  <authors>
    <author>Anders Wennberg</author>
  </authors>
  <commentList>
    <comment ref="D7" authorId="0">
      <text>
        <r>
          <rPr>
            <b/>
            <sz val="8"/>
            <color indexed="8"/>
            <rFont val="Tahoma"/>
            <charset val="134"/>
          </rPr>
          <t>Before making the draw:
On the Prep-sheet did you:
- fill in QA, WC's?
- fill in the Seed Positions?
- Sort?
If YES: continue making the draw
Otherwise: return to finish preparations</t>
        </r>
      </text>
    </comment>
  </commentList>
</comments>
</file>

<file path=xl/comments6.xml><?xml version="1.0" encoding="utf-8"?>
<comments xmlns="http://schemas.openxmlformats.org/spreadsheetml/2006/main">
  <authors>
    <author>Anders Wennberg</author>
  </authors>
  <commentList>
    <comment ref="D7" authorId="0">
      <text>
        <r>
          <rPr>
            <b/>
            <sz val="8"/>
            <color indexed="8"/>
            <rFont val="Tahoma"/>
            <charset val="134"/>
          </rPr>
          <t>Before making the draw:
On the Prep-sheet did you:
- fill in QA, WC's?
- fill in the Seed Positions?
- Sort?
If YES: continue making the draw
Otherwise: return to finish preparations</t>
        </r>
      </text>
    </comment>
  </commentList>
</comments>
</file>

<file path=xl/comments7.xml><?xml version="1.0" encoding="utf-8"?>
<comments xmlns="http://schemas.openxmlformats.org/spreadsheetml/2006/main">
  <authors>
    <author>Anders Wennberg</author>
  </authors>
  <commentList>
    <comment ref="D7" authorId="0">
      <text>
        <r>
          <rPr>
            <b/>
            <sz val="8"/>
            <color indexed="8"/>
            <rFont val="Tahoma"/>
            <charset val="134"/>
          </rPr>
          <t xml:space="preserve">Before making the draw:
On the Prep-sheet did you:
- fill in QA, WC's?
- fill in the Seed Positions?
- Sort?
If YES: continue making the draw
Otherwise: return to finish preparations
</t>
        </r>
      </text>
    </comment>
  </commentList>
</comments>
</file>

<file path=xl/comments8.xml><?xml version="1.0" encoding="utf-8"?>
<comments xmlns="http://schemas.openxmlformats.org/spreadsheetml/2006/main">
  <authors>
    <author>Anders Wennberg</author>
  </authors>
  <commentList>
    <comment ref="D7" authorId="0">
      <text>
        <r>
          <rPr>
            <b/>
            <sz val="8"/>
            <color indexed="8"/>
            <rFont val="Tahoma"/>
            <charset val="134"/>
          </rPr>
          <t xml:space="preserve">Before making the draw:
On the Prep-sheet did you:
- fill in QA, WC's?
- fill in the Seed Positions?
- Sort?
If YES: continue making the draw
Otherwise: return to finish preparations
</t>
        </r>
      </text>
    </comment>
    <comment ref="D159" authorId="0">
      <text>
        <r>
          <rPr>
            <b/>
            <sz val="8"/>
            <color indexed="8"/>
            <rFont val="Tahoma"/>
            <charset val="134"/>
          </rPr>
          <t xml:space="preserve">Before making the draw:
On the Prep-sheet did you:
- fill in QA, WC's?
- fill in the Seed Positions?
- Sort?
If YES: continue making the draw
Otherwise: return to finish preparations
</t>
        </r>
      </text>
    </comment>
  </commentList>
</comments>
</file>

<file path=xl/sharedStrings.xml><?xml version="1.0" encoding="utf-8"?>
<sst xmlns="http://schemas.openxmlformats.org/spreadsheetml/2006/main" count="1946" uniqueCount="570">
  <si>
    <t>INDIUM AITA WC MEN &amp; WOMEN TENNIS CHAMPIONSHIP 2026</t>
  </si>
  <si>
    <t>WOMEN SINGLES DRAW</t>
  </si>
  <si>
    <t>A TEAM</t>
  </si>
  <si>
    <t>Sl No</t>
  </si>
  <si>
    <t>NAME</t>
  </si>
  <si>
    <t>SHILPA</t>
  </si>
  <si>
    <t>RUTH</t>
  </si>
  <si>
    <t>KAMAL</t>
  </si>
  <si>
    <t>GAMES</t>
  </si>
  <si>
    <t>POSITION</t>
  </si>
  <si>
    <t>K P SHILPA</t>
  </si>
  <si>
    <t>9-1</t>
  </si>
  <si>
    <t>9-0</t>
  </si>
  <si>
    <t>18-1</t>
  </si>
  <si>
    <t>I</t>
  </si>
  <si>
    <t>RUTHRAJESWARI</t>
  </si>
  <si>
    <t>1-9</t>
  </si>
  <si>
    <t>6-9</t>
  </si>
  <si>
    <t>7-18</t>
  </si>
  <si>
    <t>III</t>
  </si>
  <si>
    <t>KAMALAKSHI</t>
  </si>
  <si>
    <t>0-9</t>
  </si>
  <si>
    <t>9-6</t>
  </si>
  <si>
    <t>9-15</t>
  </si>
  <si>
    <t>II</t>
  </si>
  <si>
    <t>BTEAM</t>
  </si>
  <si>
    <t>MUBEEN</t>
  </si>
  <si>
    <t>SHLPA K</t>
  </si>
  <si>
    <t>BISMILLA</t>
  </si>
  <si>
    <t>MUBEENA</t>
  </si>
  <si>
    <t>8-9(3)</t>
  </si>
  <si>
    <t>17-9</t>
  </si>
  <si>
    <t>K SHILPA</t>
  </si>
  <si>
    <t>9-8(3)</t>
  </si>
  <si>
    <t>18-8</t>
  </si>
  <si>
    <t>0-18</t>
  </si>
  <si>
    <t>FINALS</t>
  </si>
  <si>
    <t>KP SHILPA Bt  K SHILPA 6-0 6-0</t>
  </si>
  <si>
    <t>RESULTS</t>
  </si>
  <si>
    <t>WINNER</t>
  </si>
  <si>
    <t xml:space="preserve">KP SHILPA   </t>
  </si>
  <si>
    <t>RUNNER UP</t>
  </si>
  <si>
    <t>SEMI FINALIST</t>
  </si>
  <si>
    <t>QUARTER FINALIST</t>
  </si>
  <si>
    <t xml:space="preserve">INDIUM AITA WC 2L TENNIS CHAMPIONSHIP </t>
  </si>
  <si>
    <t>CU</t>
  </si>
  <si>
    <t>MEN DOUBLES</t>
  </si>
  <si>
    <t>MAIN DRAW (16)</t>
  </si>
  <si>
    <t>Week of</t>
  </si>
  <si>
    <t>City, Country</t>
  </si>
  <si>
    <t>Grade</t>
  </si>
  <si>
    <t>Tourn. ID</t>
  </si>
  <si>
    <t>ITF Referee</t>
  </si>
  <si>
    <t>20th JULY 2026</t>
  </si>
  <si>
    <t>CHENNAI, INDIA</t>
  </si>
  <si>
    <t>SARAVANAN PAULRAJ</t>
  </si>
  <si>
    <t>St.</t>
  </si>
  <si>
    <t>Seed</t>
  </si>
  <si>
    <t>Family Name</t>
  </si>
  <si>
    <t>First name</t>
  </si>
  <si>
    <t>Nationality</t>
  </si>
  <si>
    <t>2nd Round</t>
  </si>
  <si>
    <t>Semifinals</t>
  </si>
  <si>
    <t>Final</t>
  </si>
  <si>
    <t>Winners</t>
  </si>
  <si>
    <t>Umpire</t>
  </si>
  <si>
    <t xml:space="preserve"> 9-1</t>
  </si>
  <si>
    <t>9-3</t>
  </si>
  <si>
    <t>6-2 6-0</t>
  </si>
  <si>
    <t>9-8(5)</t>
  </si>
  <si>
    <t xml:space="preserve"> 9-3</t>
  </si>
  <si>
    <t>6-3 6-1</t>
  </si>
  <si>
    <t xml:space="preserve"> 9-2</t>
  </si>
  <si>
    <t>9-4</t>
  </si>
  <si>
    <t xml:space="preserve"> 9-0</t>
  </si>
  <si>
    <t>9-2</t>
  </si>
  <si>
    <t>Acc. Ranking</t>
  </si>
  <si>
    <t>#</t>
  </si>
  <si>
    <t>Seeded teams</t>
  </si>
  <si>
    <t>Alternates</t>
  </si>
  <si>
    <t>Replacing</t>
  </si>
  <si>
    <t>Draw date/time:</t>
  </si>
  <si>
    <t>23/07/23 10:15</t>
  </si>
  <si>
    <t>Rkg Date</t>
  </si>
  <si>
    <t>1</t>
  </si>
  <si>
    <t>Last Accepted team</t>
  </si>
  <si>
    <t>Top DA</t>
  </si>
  <si>
    <t>Last DA</t>
  </si>
  <si>
    <t>2</t>
  </si>
  <si>
    <t>Player representatives</t>
  </si>
  <si>
    <t>HANUMANTHAPPA</t>
  </si>
  <si>
    <t>Seed ranking</t>
  </si>
  <si>
    <t>3</t>
  </si>
  <si>
    <t>BASAVARAJ</t>
  </si>
  <si>
    <t>ITF Referee's signature</t>
  </si>
  <si>
    <t>Top seed</t>
  </si>
  <si>
    <t>4</t>
  </si>
  <si>
    <t>Last seed</t>
  </si>
  <si>
    <t>INDIUM AITA WC 2L TENNIS CHAMPIONSHIP 2026</t>
  </si>
  <si>
    <t>BOYS SINGLES</t>
  </si>
  <si>
    <t>MAIN DRAW (48&amp;64)</t>
  </si>
  <si>
    <t>Rank</t>
  </si>
  <si>
    <t>3rd Round</t>
  </si>
  <si>
    <t>Quarterfinals</t>
  </si>
  <si>
    <t>BYE</t>
  </si>
  <si>
    <t>5</t>
  </si>
  <si>
    <t>6</t>
  </si>
  <si>
    <t>11 AM</t>
  </si>
  <si>
    <t>7</t>
  </si>
  <si>
    <t>8</t>
  </si>
  <si>
    <t>9</t>
  </si>
  <si>
    <t>10</t>
  </si>
  <si>
    <t>11</t>
  </si>
  <si>
    <t>12</t>
  </si>
  <si>
    <t>13</t>
  </si>
  <si>
    <t>14</t>
  </si>
  <si>
    <t>15</t>
  </si>
  <si>
    <t>16</t>
  </si>
  <si>
    <t>Finalist 1:</t>
  </si>
  <si>
    <t>17</t>
  </si>
  <si>
    <t>18</t>
  </si>
  <si>
    <t>19</t>
  </si>
  <si>
    <t>20</t>
  </si>
  <si>
    <t xml:space="preserve"> 9-7</t>
  </si>
  <si>
    <t>21</t>
  </si>
  <si>
    <t>9-5</t>
  </si>
  <si>
    <t>22</t>
  </si>
  <si>
    <t>23</t>
  </si>
  <si>
    <t>24</t>
  </si>
  <si>
    <t>25</t>
  </si>
  <si>
    <t>26</t>
  </si>
  <si>
    <t>27</t>
  </si>
  <si>
    <t>28</t>
  </si>
  <si>
    <t>29</t>
  </si>
  <si>
    <t>30</t>
  </si>
  <si>
    <t>Winner</t>
  </si>
  <si>
    <t>31</t>
  </si>
  <si>
    <t>32</t>
  </si>
  <si>
    <t>33</t>
  </si>
  <si>
    <t>6-1 3-6 14-12</t>
  </si>
  <si>
    <t>34</t>
  </si>
  <si>
    <t>35</t>
  </si>
  <si>
    <t>36</t>
  </si>
  <si>
    <t>37</t>
  </si>
  <si>
    <t>38</t>
  </si>
  <si>
    <t>NAGESH</t>
  </si>
  <si>
    <t>39</t>
  </si>
  <si>
    <t>9-7</t>
  </si>
  <si>
    <t>40</t>
  </si>
  <si>
    <t>41</t>
  </si>
  <si>
    <t>42</t>
  </si>
  <si>
    <t>43</t>
  </si>
  <si>
    <t>ABDUL NAZEER</t>
  </si>
  <si>
    <t>44</t>
  </si>
  <si>
    <t>45</t>
  </si>
  <si>
    <t>10 AM</t>
  </si>
  <si>
    <t>46</t>
  </si>
  <si>
    <t>47</t>
  </si>
  <si>
    <t>48</t>
  </si>
  <si>
    <t>Finalist 2:</t>
  </si>
  <si>
    <t>49</t>
  </si>
  <si>
    <t>6-4 6-2</t>
  </si>
  <si>
    <t>50</t>
  </si>
  <si>
    <t>51</t>
  </si>
  <si>
    <t>52</t>
  </si>
  <si>
    <t>53</t>
  </si>
  <si>
    <t>AJAY KEWAT</t>
  </si>
  <si>
    <t>WC0137</t>
  </si>
  <si>
    <t>54</t>
  </si>
  <si>
    <t>55</t>
  </si>
  <si>
    <t>56</t>
  </si>
  <si>
    <t>57</t>
  </si>
  <si>
    <t>58</t>
  </si>
  <si>
    <t>59</t>
  </si>
  <si>
    <t>60</t>
  </si>
  <si>
    <t>61</t>
  </si>
  <si>
    <t>62</t>
  </si>
  <si>
    <t>63</t>
  </si>
  <si>
    <t>64</t>
  </si>
  <si>
    <t>Seeded players</t>
  </si>
  <si>
    <t>Lucky Losers</t>
  </si>
  <si>
    <t>Last Accepted player</t>
  </si>
  <si>
    <t>ABDUL</t>
  </si>
  <si>
    <t>INDIUM AITA 5L MEN &amp; WOMEN TENNIS CHAMPIONSHIP 2026</t>
  </si>
  <si>
    <t>WOMEN DOUBLES</t>
  </si>
  <si>
    <t xml:space="preserve"> </t>
  </si>
  <si>
    <t>(MH)</t>
  </si>
  <si>
    <t>6-4 6-4</t>
  </si>
  <si>
    <t>6-1 6-3</t>
  </si>
  <si>
    <t>6-3 4-6 10-8</t>
  </si>
  <si>
    <t>7-6(4) 7-5</t>
  </si>
  <si>
    <t>Alt</t>
  </si>
  <si>
    <t>DEEPSHIKA VINAYAGAMURTHY</t>
  </si>
  <si>
    <t>DIYA RAMESH</t>
  </si>
  <si>
    <t>(TN)</t>
  </si>
  <si>
    <t>1-0 retd</t>
  </si>
  <si>
    <t>W/O</t>
  </si>
  <si>
    <t>5-7 6-4 10-4</t>
  </si>
  <si>
    <t>4.30 PM</t>
  </si>
  <si>
    <t>6-3 6-7(3) 10-1</t>
  </si>
  <si>
    <t>(GJ)</t>
  </si>
  <si>
    <t>7-6(9) 6-3</t>
  </si>
  <si>
    <t>6-3 6-4</t>
  </si>
  <si>
    <t>DIYA HARIKRISHNAN</t>
  </si>
  <si>
    <t>LATHA SHREE</t>
  </si>
  <si>
    <t>20/07/26 16:45</t>
  </si>
  <si>
    <t>DEEPSHIKA</t>
  </si>
  <si>
    <t>SAVITHA</t>
  </si>
  <si>
    <t>PARTHASARTHY</t>
  </si>
  <si>
    <t>SREE TANVI</t>
  </si>
  <si>
    <t>KEERTHANA</t>
  </si>
  <si>
    <t>SAIYETTE</t>
  </si>
  <si>
    <t>INDIUM AITA 5 L MEN &amp; WOMEN TENNIS CHAMPIONSHIP 2026</t>
  </si>
  <si>
    <t>(KA)</t>
  </si>
  <si>
    <t>6-3 6-3</t>
  </si>
  <si>
    <t>7-5 6-4</t>
  </si>
  <si>
    <t>7-6(4) 2-6 10-3</t>
  </si>
  <si>
    <t>6-2 6-2</t>
  </si>
  <si>
    <t>6-2 3-6 10-2</t>
  </si>
  <si>
    <t>5-7 7-5 10-4</t>
  </si>
  <si>
    <t>6-3 6-2</t>
  </si>
  <si>
    <t>7-6(10) 6-1</t>
  </si>
  <si>
    <t>6-3 4-6 10-6</t>
  </si>
  <si>
    <t>6-3 5-7 11-9</t>
  </si>
  <si>
    <t>7-6(14) 6-7(4) 10-6</t>
  </si>
  <si>
    <t>6-7(4) 7-5 10-6</t>
  </si>
  <si>
    <t>6-3 retd</t>
  </si>
  <si>
    <t>(HR)</t>
  </si>
  <si>
    <t>3-6 6-4 10-8</t>
  </si>
  <si>
    <t>20/07/26 15:45</t>
  </si>
  <si>
    <t>MANDEEP REDDY</t>
  </si>
  <si>
    <t>WOMEN SINGLES</t>
  </si>
  <si>
    <t>MAIN DRAW (24&amp;32)</t>
  </si>
  <si>
    <t>6-3 6-0</t>
  </si>
  <si>
    <t>6-1 6-2</t>
  </si>
  <si>
    <t>4-3 retd</t>
  </si>
  <si>
    <t>6-2 6-1</t>
  </si>
  <si>
    <t>(UP)</t>
  </si>
  <si>
    <t>6-4 6-3</t>
  </si>
  <si>
    <t>4-1 retd</t>
  </si>
  <si>
    <t>7-6(8) 6-2</t>
  </si>
  <si>
    <t>DIVA BHATIA</t>
  </si>
  <si>
    <t>(Tn0</t>
  </si>
  <si>
    <t>6-2 6-4</t>
  </si>
  <si>
    <t>Winner:</t>
  </si>
  <si>
    <t>6-0 6-3</t>
  </si>
  <si>
    <t>MEGHNA GD</t>
  </si>
  <si>
    <t>7-5 6-0</t>
  </si>
  <si>
    <t>DEEPA LAKSHMI VANARAJA</t>
  </si>
  <si>
    <t>ASMI NIHAR ADKAR</t>
  </si>
  <si>
    <t>3-6 6-3 6-3</t>
  </si>
  <si>
    <t>7-6(7) 6-0</t>
  </si>
  <si>
    <t>6-1 7-5</t>
  </si>
  <si>
    <t>5-0 retd</t>
  </si>
  <si>
    <t>6-1 6-1</t>
  </si>
  <si>
    <t>19/07 16:00</t>
  </si>
  <si>
    <t>AMODINI NAIK</t>
  </si>
  <si>
    <t>SAHIRA SINGH</t>
  </si>
  <si>
    <t>MEN SINGLES</t>
  </si>
  <si>
    <t>7-6(5) 6-4</t>
  </si>
  <si>
    <t>LL</t>
  </si>
  <si>
    <t>MEER FAZIL ALI</t>
  </si>
  <si>
    <t>6-1 3-6 6-1</t>
  </si>
  <si>
    <t>6-7(3) 6-4 6-4</t>
  </si>
  <si>
    <t>Q</t>
  </si>
  <si>
    <t>SHASHANK THEERTHA</t>
  </si>
  <si>
    <t>(TS)</t>
  </si>
  <si>
    <t>7-6(7) 6-3</t>
  </si>
  <si>
    <t>VRAJ HITESHBAI GOHIL</t>
  </si>
  <si>
    <t>6-4 7-6(8)</t>
  </si>
  <si>
    <t>4-6 6-1 7-5</t>
  </si>
  <si>
    <t>(KL)</t>
  </si>
  <si>
    <t>4-6 6-2 6-4</t>
  </si>
  <si>
    <t>6-7(4) 6-3 6-2</t>
  </si>
  <si>
    <t>7-6(1) 6-1</t>
  </si>
  <si>
    <t>6-4 4-6 6-3</t>
  </si>
  <si>
    <t>6-4 7-5</t>
  </si>
  <si>
    <t>4-6 6-4 6-1</t>
  </si>
  <si>
    <t>6-3 5-7 6-2</t>
  </si>
  <si>
    <t>2-6 6-1 6-0</t>
  </si>
  <si>
    <t>2-6 6-4 6-4</t>
  </si>
  <si>
    <t>6-2 2-1retd</t>
  </si>
  <si>
    <t>6-2 5-2 retd</t>
  </si>
  <si>
    <t>2-6 6-1 6-3</t>
  </si>
  <si>
    <t>19/07 15:40</t>
  </si>
  <si>
    <t>LAKSHIT SOOD</t>
  </si>
  <si>
    <t>INDIUM AITA 2.5 L MEN &amp; WOMEN TENNIS CHAMPIONSHIP 2026</t>
  </si>
  <si>
    <t>QUALIFYING DRAW(128)</t>
  </si>
  <si>
    <t>20th July 2026</t>
  </si>
  <si>
    <t>4th Round</t>
  </si>
  <si>
    <t>Quarterfinalists</t>
  </si>
  <si>
    <t>Page 1(3)</t>
  </si>
  <si>
    <t>6-2 6-3</t>
  </si>
  <si>
    <t>6-4 6-0</t>
  </si>
  <si>
    <t>6-0 3-0(retd)</t>
  </si>
  <si>
    <t>6-1 6-0</t>
  </si>
  <si>
    <t>6-0 6-0</t>
  </si>
  <si>
    <t>7-5 3-6 10-6</t>
  </si>
  <si>
    <t>6-0 6-1</t>
  </si>
  <si>
    <t>4-6 6-3 13-11</t>
  </si>
  <si>
    <t>12.15 PM</t>
  </si>
  <si>
    <t>7-5 6-2</t>
  </si>
  <si>
    <t>6-2 5-0(retd)</t>
  </si>
  <si>
    <t>4-6 6-3 10-6</t>
  </si>
  <si>
    <t>3-6 7-5 10-6</t>
  </si>
  <si>
    <t>7-5 7-6(1)</t>
  </si>
  <si>
    <t>6-0 7-5</t>
  </si>
  <si>
    <t>65</t>
  </si>
  <si>
    <t>Page 2(3)</t>
  </si>
  <si>
    <t>66</t>
  </si>
  <si>
    <t>67</t>
  </si>
  <si>
    <t>68</t>
  </si>
  <si>
    <t>69</t>
  </si>
  <si>
    <t>7-5 retd</t>
  </si>
  <si>
    <t>70</t>
  </si>
  <si>
    <t>71</t>
  </si>
  <si>
    <t>72</t>
  </si>
  <si>
    <t>73</t>
  </si>
  <si>
    <t>3-6 7-5 10-2</t>
  </si>
  <si>
    <t>74</t>
  </si>
  <si>
    <t>75</t>
  </si>
  <si>
    <t>6-4 6-1</t>
  </si>
  <si>
    <t>76</t>
  </si>
  <si>
    <t>77</t>
  </si>
  <si>
    <t>6-3 7-5</t>
  </si>
  <si>
    <t>78</t>
  </si>
  <si>
    <t>79</t>
  </si>
  <si>
    <t>80</t>
  </si>
  <si>
    <t>81</t>
  </si>
  <si>
    <t>82</t>
  </si>
  <si>
    <t>83</t>
  </si>
  <si>
    <t>84</t>
  </si>
  <si>
    <t>85</t>
  </si>
  <si>
    <t>86</t>
  </si>
  <si>
    <t>87</t>
  </si>
  <si>
    <t>7-6(6) 0-6 15-13</t>
  </si>
  <si>
    <t>88</t>
  </si>
  <si>
    <t>89</t>
  </si>
  <si>
    <t>3-6 6-2 10-7</t>
  </si>
  <si>
    <t>90</t>
  </si>
  <si>
    <t>91</t>
  </si>
  <si>
    <t>4-0 (retd)</t>
  </si>
  <si>
    <t>92</t>
  </si>
  <si>
    <t>93</t>
  </si>
  <si>
    <t>94</t>
  </si>
  <si>
    <t>95</t>
  </si>
  <si>
    <t>6-0 4-0(retd)</t>
  </si>
  <si>
    <t>96</t>
  </si>
  <si>
    <t>97</t>
  </si>
  <si>
    <t>98</t>
  </si>
  <si>
    <t>99</t>
  </si>
  <si>
    <t>100</t>
  </si>
  <si>
    <t>101</t>
  </si>
  <si>
    <t>12 NOON</t>
  </si>
  <si>
    <t>102</t>
  </si>
  <si>
    <t>103</t>
  </si>
  <si>
    <t>104</t>
  </si>
  <si>
    <t>105</t>
  </si>
  <si>
    <t>106</t>
  </si>
  <si>
    <t>107</t>
  </si>
  <si>
    <t>108</t>
  </si>
  <si>
    <t>109</t>
  </si>
  <si>
    <t>6-0 6-4</t>
  </si>
  <si>
    <t>110</t>
  </si>
  <si>
    <t>111</t>
  </si>
  <si>
    <t>6-1 4-6 10-7</t>
  </si>
  <si>
    <t>112</t>
  </si>
  <si>
    <t>113</t>
  </si>
  <si>
    <t>114</t>
  </si>
  <si>
    <t>115</t>
  </si>
  <si>
    <t>116</t>
  </si>
  <si>
    <t>117</t>
  </si>
  <si>
    <t>118</t>
  </si>
  <si>
    <t>119</t>
  </si>
  <si>
    <t>120</t>
  </si>
  <si>
    <t>121</t>
  </si>
  <si>
    <t>122</t>
  </si>
  <si>
    <t>123</t>
  </si>
  <si>
    <t>6-0 6-2</t>
  </si>
  <si>
    <t>124</t>
  </si>
  <si>
    <t>125</t>
  </si>
  <si>
    <t>126</t>
  </si>
  <si>
    <t>127</t>
  </si>
  <si>
    <t>6-0 4-6 10-7</t>
  </si>
  <si>
    <t>128</t>
  </si>
  <si>
    <t>17/07/26 18:15</t>
  </si>
  <si>
    <t>LAKSHMI SIRI DANDU</t>
  </si>
  <si>
    <t>ITF Referee's Signature</t>
  </si>
  <si>
    <t>Page 3(3)</t>
  </si>
  <si>
    <t>Quarterfinalist 1:</t>
  </si>
  <si>
    <t>Quarterfinalist 2:</t>
  </si>
  <si>
    <t>Quarterfinalist 3:</t>
  </si>
  <si>
    <t>Quarterfinalist 4:</t>
  </si>
  <si>
    <t>LATER ROUNDS</t>
  </si>
  <si>
    <t>Quarterfinalist 5:</t>
  </si>
  <si>
    <t>Quarterfinalist 6:</t>
  </si>
  <si>
    <t>Quarterfinalist 7:</t>
  </si>
  <si>
    <t>Quarterfinalist 8:</t>
  </si>
  <si>
    <t>QUALIFYING DRAW (128)</t>
  </si>
  <si>
    <t>AITAReferee</t>
  </si>
  <si>
    <t>KA</t>
  </si>
  <si>
    <t>KL</t>
  </si>
  <si>
    <t>TN</t>
  </si>
  <si>
    <t>6-7(3) 6-1 10-8</t>
  </si>
  <si>
    <t>MH</t>
  </si>
  <si>
    <t>7-5 6-3</t>
  </si>
  <si>
    <t>6-2 3-6 11-9</t>
  </si>
  <si>
    <t>2-6 6-0 10-3</t>
  </si>
  <si>
    <t>6-4 5-0 (retd)</t>
  </si>
  <si>
    <t>w/o</t>
  </si>
  <si>
    <t>6-1 7-6(1)</t>
  </si>
  <si>
    <t>MP</t>
  </si>
  <si>
    <t>1-6 6-3 10-4</t>
  </si>
  <si>
    <t>6-2 6-7(7) 13-11</t>
  </si>
  <si>
    <t>7-6(2) 6-2</t>
  </si>
  <si>
    <t>UP</t>
  </si>
  <si>
    <t>6-2 4-6 10-7</t>
  </si>
  <si>
    <t>6-4 7-6(9)</t>
  </si>
  <si>
    <t>KR</t>
  </si>
  <si>
    <t>6-1 6-4</t>
  </si>
  <si>
    <t>4-6 7-6(5) 10-5</t>
  </si>
  <si>
    <t>3-6 6-4 10-5</t>
  </si>
  <si>
    <t>AP</t>
  </si>
  <si>
    <t>6-4 3-6 10-6</t>
  </si>
  <si>
    <t>129</t>
  </si>
  <si>
    <t>130</t>
  </si>
  <si>
    <t>131</t>
  </si>
  <si>
    <t>132</t>
  </si>
  <si>
    <t>133</t>
  </si>
  <si>
    <t>134</t>
  </si>
  <si>
    <t>6-7(4) 6-0 10-4</t>
  </si>
  <si>
    <t>135</t>
  </si>
  <si>
    <t>136</t>
  </si>
  <si>
    <t>137</t>
  </si>
  <si>
    <t>138</t>
  </si>
  <si>
    <t>139</t>
  </si>
  <si>
    <t>140</t>
  </si>
  <si>
    <t>141</t>
  </si>
  <si>
    <t>0-6 6-4 10-7</t>
  </si>
  <si>
    <t>142</t>
  </si>
  <si>
    <t>143</t>
  </si>
  <si>
    <t>144</t>
  </si>
  <si>
    <t>145</t>
  </si>
  <si>
    <t>7-6(4) 6-4</t>
  </si>
  <si>
    <t>146</t>
  </si>
  <si>
    <t>147</t>
  </si>
  <si>
    <t>3-6 6-1 10-4</t>
  </si>
  <si>
    <t>148</t>
  </si>
  <si>
    <t>149</t>
  </si>
  <si>
    <t>150</t>
  </si>
  <si>
    <t>151</t>
  </si>
  <si>
    <t>6-3 3-6 10-8</t>
  </si>
  <si>
    <t>152</t>
  </si>
  <si>
    <t>153</t>
  </si>
  <si>
    <t>154</t>
  </si>
  <si>
    <t>155</t>
  </si>
  <si>
    <t>156</t>
  </si>
  <si>
    <t>157</t>
  </si>
  <si>
    <t>158</t>
  </si>
  <si>
    <t>159</t>
  </si>
  <si>
    <t>7-6(2) 6-3</t>
  </si>
  <si>
    <t>160</t>
  </si>
  <si>
    <t>161</t>
  </si>
  <si>
    <t>162</t>
  </si>
  <si>
    <t>163</t>
  </si>
  <si>
    <t>164</t>
  </si>
  <si>
    <t>165</t>
  </si>
  <si>
    <t>166</t>
  </si>
  <si>
    <t>167</t>
  </si>
  <si>
    <t>168</t>
  </si>
  <si>
    <t>169</t>
  </si>
  <si>
    <t>170</t>
  </si>
  <si>
    <t>171</t>
  </si>
  <si>
    <t>172</t>
  </si>
  <si>
    <t>173</t>
  </si>
  <si>
    <t>174</t>
  </si>
  <si>
    <t>6-0 3-6 10-3</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</si>
  <si>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</si>
  <si>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</si>
  <si>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</si>
  <si>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</si>
  <si>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</si>
  <si>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</si>
  <si>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</si>
  <si>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</si>
  <si>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</si>
  <si>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</si>
  <si>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</si>
  <si>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</si>
  <si>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</si>
  <si>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</si>
  <si>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</si>
  <si>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</si>
  <si>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</si>
  <si>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</si>
  <si>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</si>
  <si>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</si>
  <si>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</si>
  <si>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</si>
  <si>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</si>
  <si>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</si>
  <si>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</si>
  <si>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</si>
  <si>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</si>
  <si>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</si>
  <si>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</si>
  <si>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</si>
  <si>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</si>
  <si>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</si>
  <si>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</si>
  <si>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</si>
  <si>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</si>
  <si>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</si>
  <si>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</si>
  <si>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6-2 7-5</t>
  </si>
  <si>
    <t>212</t>
  </si>
  <si>
    <t>213</t>
  </si>
  <si>
    <t>214</t>
  </si>
  <si>
    <t>215</t>
  </si>
  <si>
    <t>216</t>
  </si>
  <si>
    <t>217</t>
  </si>
  <si>
    <t>218</t>
  </si>
  <si>
    <t>219</t>
  </si>
  <si>
    <t>6-7(4) 6-1 10-6</t>
  </si>
  <si>
    <t>220</t>
  </si>
  <si>
    <t>221</t>
  </si>
  <si>
    <t>222</t>
  </si>
  <si>
    <t>223</t>
  </si>
  <si>
    <t>1-6 6-2 10-8</t>
  </si>
  <si>
    <t>224</t>
  </si>
  <si>
    <t>225</t>
  </si>
  <si>
    <t>226</t>
  </si>
  <si>
    <t>227</t>
  </si>
  <si>
    <t>228</t>
  </si>
  <si>
    <t>229</t>
  </si>
  <si>
    <t>UK</t>
  </si>
  <si>
    <t>230</t>
  </si>
  <si>
    <t>231</t>
  </si>
  <si>
    <t>232</t>
  </si>
  <si>
    <t>233</t>
  </si>
  <si>
    <t>7-5 6-1</t>
  </si>
  <si>
    <t>234</t>
  </si>
  <si>
    <t>235</t>
  </si>
  <si>
    <t>236</t>
  </si>
  <si>
    <t>237</t>
  </si>
  <si>
    <t>238</t>
  </si>
  <si>
    <t>239</t>
  </si>
  <si>
    <t>240</t>
  </si>
  <si>
    <t>241</t>
  </si>
  <si>
    <t>DL</t>
  </si>
  <si>
    <t>7-6(5) 6-3</t>
  </si>
  <si>
    <t>242</t>
  </si>
  <si>
    <t>243</t>
  </si>
  <si>
    <t>244</t>
  </si>
  <si>
    <t>245</t>
  </si>
  <si>
    <t>246</t>
  </si>
  <si>
    <t>GJ</t>
  </si>
  <si>
    <t>247</t>
  </si>
  <si>
    <t>248</t>
  </si>
  <si>
    <t>249</t>
  </si>
  <si>
    <t>250</t>
  </si>
  <si>
    <t>251</t>
  </si>
  <si>
    <t>NANDHA KISHORE</t>
  </si>
  <si>
    <t>252</t>
  </si>
  <si>
    <t>253</t>
  </si>
  <si>
    <t>254</t>
  </si>
  <si>
    <t>255</t>
  </si>
  <si>
    <t>256</t>
  </si>
  <si>
    <t>17/07 20:15HRS</t>
  </si>
  <si>
    <t>AITA Referee's Signature</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</si>
</sst>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176" formatCode="_ * #,##0.00_ ;_ * \-#,##0.00_ ;_ * &quot;-&quot;??_ ;_ @_ "/>
    <numFmt numFmtId="177" formatCode="_-&quot;$&quot;* #,##0.00_-;\-&quot;$&quot;* #,##0.00_-;_-&quot;$&quot;* &quot;-&quot;??_-;_-@_-"/>
    <numFmt numFmtId="178" formatCode="_ * #,##0_ ;_ * \-#,##0_ ;_ * &quot;-&quot;_ ;_ @_ "/>
    <numFmt numFmtId="179" formatCode="_ &quot;₹&quot;* #,##0_ ;_ &quot;₹&quot;* \-#,##0_ ;_ &quot;₹&quot;* &quot;-&quot;_ ;_ @_ "/>
    <numFmt numFmtId="180" formatCode="dd/mm/yyyy"/>
    <numFmt numFmtId="181" formatCode="dd/mmm"/>
    <numFmt numFmtId="182" formatCode="mmm/yy"/>
    <numFmt numFmtId="183" formatCode="0;[Red]0"/>
  </numFmts>
  <fonts count="74">
    <font>
      <sz val="10"/>
      <name val="Arial"/>
      <charset val="134"/>
    </font>
    <font>
      <sz val="20"/>
      <name val="Arial"/>
      <charset val="134"/>
    </font>
    <font>
      <sz val="6"/>
      <name val="Arial"/>
      <charset val="134"/>
    </font>
    <font>
      <b/>
      <sz val="8"/>
      <name val="Arial"/>
      <charset val="134"/>
    </font>
    <font>
      <sz val="7"/>
      <name val="Arial"/>
      <charset val="134"/>
    </font>
    <font>
      <sz val="7"/>
      <color indexed="9"/>
      <name val="Arial"/>
      <charset val="134"/>
    </font>
    <font>
      <sz val="10"/>
      <color indexed="9"/>
      <name val="Arial"/>
      <charset val="134"/>
    </font>
    <font>
      <b/>
      <sz val="11"/>
      <name val="Arial"/>
      <charset val="134"/>
    </font>
    <font>
      <b/>
      <sz val="20"/>
      <name val="Arial"/>
      <charset val="134"/>
    </font>
    <font>
      <sz val="20"/>
      <color indexed="9"/>
      <name val="Arial"/>
      <charset val="134"/>
    </font>
    <font>
      <b/>
      <sz val="9"/>
      <name val="Arial"/>
      <charset val="134"/>
    </font>
    <font>
      <b/>
      <sz val="10"/>
      <name val="Arial"/>
      <charset val="134"/>
    </font>
    <font>
      <b/>
      <i/>
      <sz val="10"/>
      <name val="Arial"/>
      <charset val="134"/>
    </font>
    <font>
      <b/>
      <sz val="7"/>
      <name val="Arial"/>
      <charset val="134"/>
    </font>
    <font>
      <b/>
      <sz val="7"/>
      <color indexed="9"/>
      <name val="Arial"/>
      <charset val="134"/>
    </font>
    <font>
      <b/>
      <sz val="8"/>
      <color indexed="9"/>
      <name val="Arial"/>
      <charset val="134"/>
    </font>
    <font>
      <sz val="6"/>
      <color indexed="9"/>
      <name val="Arial"/>
      <charset val="134"/>
    </font>
    <font>
      <b/>
      <sz val="8.5"/>
      <name val="Arial"/>
      <charset val="134"/>
    </font>
    <font>
      <sz val="8.5"/>
      <name val="Arial"/>
      <charset val="134"/>
    </font>
    <font>
      <sz val="8.5"/>
      <color indexed="42"/>
      <name val="Arial"/>
      <charset val="134"/>
    </font>
    <font>
      <sz val="8.5"/>
      <color indexed="8"/>
      <name val="Arial"/>
      <charset val="134"/>
    </font>
    <font>
      <b/>
      <i/>
      <sz val="8.5"/>
      <name val="Arial"/>
      <charset val="134"/>
    </font>
    <font>
      <i/>
      <sz val="6"/>
      <color indexed="9"/>
      <name val="Arial"/>
      <charset val="134"/>
    </font>
    <font>
      <i/>
      <sz val="8.5"/>
      <color indexed="8"/>
      <name val="Arial"/>
      <charset val="134"/>
    </font>
    <font>
      <b/>
      <sz val="8.5"/>
      <color indexed="8"/>
      <name val="Arial"/>
      <charset val="134"/>
    </font>
    <font>
      <b/>
      <sz val="10"/>
      <color indexed="8"/>
      <name val="Arial"/>
      <charset val="134"/>
    </font>
    <font>
      <b/>
      <sz val="7"/>
      <color indexed="8"/>
      <name val="Arial"/>
      <charset val="134"/>
    </font>
    <font>
      <sz val="7"/>
      <color indexed="8"/>
      <name val="Arial"/>
      <charset val="134"/>
    </font>
    <font>
      <i/>
      <sz val="6"/>
      <name val="Arial"/>
      <charset val="134"/>
    </font>
    <font>
      <sz val="11"/>
      <color rgb="FF000000"/>
      <name val="Calibri"/>
      <charset val="134"/>
    </font>
    <font>
      <sz val="11"/>
      <color theme="1"/>
      <name val="Calibri"/>
      <charset val="134"/>
      <scheme val="minor"/>
    </font>
    <font>
      <b/>
      <sz val="8"/>
      <color indexed="8"/>
      <name val="Arial"/>
      <charset val="134"/>
    </font>
    <font>
      <b/>
      <i/>
      <sz val="8.5"/>
      <color indexed="8"/>
      <name val="Arial"/>
      <charset val="134"/>
    </font>
    <font>
      <sz val="8.5"/>
      <color indexed="9"/>
      <name val="Arial"/>
      <charset val="134"/>
    </font>
    <font>
      <sz val="10"/>
      <color indexed="8"/>
      <name val="Arial"/>
      <charset val="134"/>
    </font>
    <font>
      <i/>
      <sz val="8"/>
      <name val="Arial"/>
      <charset val="134"/>
    </font>
    <font>
      <i/>
      <sz val="8.5"/>
      <name val="Arial"/>
      <charset val="134"/>
    </font>
    <font>
      <i/>
      <sz val="8.5"/>
      <color indexed="9"/>
      <name val="Arial"/>
      <charset val="134"/>
    </font>
    <font>
      <sz val="11"/>
      <name val="Arial"/>
      <charset val="134"/>
    </font>
    <font>
      <sz val="14"/>
      <name val="Arial"/>
      <charset val="134"/>
    </font>
    <font>
      <sz val="14"/>
      <color indexed="9"/>
      <name val="Arial"/>
      <charset val="134"/>
    </font>
    <font>
      <b/>
      <sz val="10"/>
      <color rgb="FFFF0000"/>
      <name val="Arial"/>
      <charset val="134"/>
    </font>
    <font>
      <b/>
      <sz val="14"/>
      <name val="Arial"/>
      <charset val="134"/>
    </font>
    <font>
      <sz val="8"/>
      <name val="Arial"/>
      <charset val="134"/>
    </font>
    <font>
      <b/>
      <sz val="8.5"/>
      <color indexed="9"/>
      <name val="Arial"/>
      <charset val="134"/>
    </font>
    <font>
      <sz val="7"/>
      <color indexed="23"/>
      <name val="Arial"/>
      <charset val="134"/>
    </font>
    <font>
      <b/>
      <sz val="12"/>
      <name val="Arial"/>
      <charset val="134"/>
    </font>
    <font>
      <b/>
      <sz val="16"/>
      <name val="Arial"/>
      <charset val="134"/>
    </font>
    <font>
      <i/>
      <sz val="7"/>
      <name val="Arial"/>
      <charset val="134"/>
    </font>
    <font>
      <b/>
      <sz val="14"/>
      <color theme="1"/>
      <name val="Calibri"/>
      <charset val="134"/>
      <scheme val="minor"/>
    </font>
    <font>
      <u/>
      <sz val="11"/>
      <color theme="1"/>
      <name val="Calibri"/>
      <charset val="134"/>
      <scheme val="minor"/>
    </font>
    <font>
      <b/>
      <sz val="11"/>
      <color theme="1"/>
      <name val="Calibri"/>
      <charset val="134"/>
      <scheme val="minor"/>
    </font>
    <font>
      <b/>
      <u/>
      <sz val="11"/>
      <color theme="1"/>
      <name val="Calibri"/>
      <charset val="134"/>
      <scheme val="minor"/>
    </font>
    <font>
      <b/>
      <u/>
      <sz val="11"/>
      <color rgb="FFFF0000"/>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sz val="8"/>
      <color indexed="8"/>
      <name val="Tahoma"/>
      <charset val="134"/>
    </font>
  </fonts>
  <fills count="41">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9"/>
        <bgColor indexed="64"/>
      </patternFill>
    </fill>
    <fill>
      <patternFill patternType="solid">
        <fgColor indexed="9"/>
        <bgColor indexed="8"/>
      </patternFill>
    </fill>
    <fill>
      <patternFill patternType="solid">
        <fgColor indexed="23"/>
        <bgColor indexed="64"/>
      </patternFill>
    </fill>
    <fill>
      <patternFill patternType="solid">
        <fgColor indexed="43"/>
        <bgColor indexed="64"/>
      </patternFill>
    </fill>
    <fill>
      <patternFill patternType="solid">
        <fgColor indexed="43"/>
        <bgColor indexed="8"/>
      </patternFill>
    </fill>
    <fill>
      <patternFill patternType="solid">
        <fgColor them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right/>
      <top/>
      <bottom style="medium">
        <color auto="1"/>
      </bottom>
      <diagonal/>
    </border>
    <border>
      <left/>
      <right/>
      <top/>
      <bottom style="thin">
        <color auto="1"/>
      </bottom>
      <diagonal/>
    </border>
    <border>
      <left style="medium">
        <color auto="1"/>
      </left>
      <right style="medium">
        <color auto="1"/>
      </right>
      <top style="medium">
        <color auto="1"/>
      </top>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medium">
        <color auto="1"/>
      </left>
      <right style="medium">
        <color auto="1"/>
      </right>
      <top/>
      <bottom/>
      <diagonal/>
    </border>
    <border>
      <left/>
      <right style="thin">
        <color auto="1"/>
      </right>
      <top/>
      <bottom style="thin">
        <color auto="1"/>
      </bottom>
      <diagonal/>
    </border>
    <border>
      <left/>
      <right style="thin">
        <color auto="1"/>
      </right>
      <top/>
      <bottom/>
      <diagonal/>
    </border>
    <border>
      <left style="medium">
        <color auto="1"/>
      </left>
      <right style="medium">
        <color auto="1"/>
      </right>
      <top/>
      <bottom style="medium">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indexed="8"/>
      </right>
      <top/>
      <bottom style="thin">
        <color auto="1"/>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30" fillId="0" borderId="0" applyFont="0" applyFill="0" applyBorder="0" applyAlignment="0" applyProtection="0">
      <alignment vertical="center"/>
    </xf>
    <xf numFmtId="177" fontId="0" fillId="0" borderId="0" applyFont="0" applyFill="0" applyBorder="0" applyAlignment="0" applyProtection="0"/>
    <xf numFmtId="9" fontId="30" fillId="0" borderId="0" applyFont="0" applyFill="0" applyBorder="0" applyAlignment="0" applyProtection="0">
      <alignment vertical="center"/>
    </xf>
    <xf numFmtId="178" fontId="30" fillId="0" borderId="0" applyFont="0" applyFill="0" applyBorder="0" applyAlignment="0" applyProtection="0">
      <alignment vertical="center"/>
    </xf>
    <xf numFmtId="179" fontId="30" fillId="0" borderId="0" applyFont="0" applyFill="0" applyBorder="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30" fillId="10" borderId="24" applyNumberFormat="0" applyFont="0" applyAlignment="0" applyProtection="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9" fillId="0" borderId="25" applyNumberFormat="0" applyFill="0" applyAlignment="0" applyProtection="0">
      <alignment vertical="center"/>
    </xf>
    <xf numFmtId="0" fontId="60" fillId="0" borderId="25" applyNumberFormat="0" applyFill="0" applyAlignment="0" applyProtection="0">
      <alignment vertical="center"/>
    </xf>
    <xf numFmtId="0" fontId="61" fillId="0" borderId="26" applyNumberFormat="0" applyFill="0" applyAlignment="0" applyProtection="0">
      <alignment vertical="center"/>
    </xf>
    <xf numFmtId="0" fontId="61" fillId="0" borderId="0" applyNumberFormat="0" applyFill="0" applyBorder="0" applyAlignment="0" applyProtection="0">
      <alignment vertical="center"/>
    </xf>
    <xf numFmtId="0" fontId="62" fillId="11" borderId="27" applyNumberFormat="0" applyAlignment="0" applyProtection="0">
      <alignment vertical="center"/>
    </xf>
    <xf numFmtId="0" fontId="63" fillId="12" borderId="28" applyNumberFormat="0" applyAlignment="0" applyProtection="0">
      <alignment vertical="center"/>
    </xf>
    <xf numFmtId="0" fontId="64" fillId="12" borderId="27" applyNumberFormat="0" applyAlignment="0" applyProtection="0">
      <alignment vertical="center"/>
    </xf>
    <xf numFmtId="0" fontId="65" fillId="13" borderId="29" applyNumberFormat="0" applyAlignment="0" applyProtection="0">
      <alignment vertical="center"/>
    </xf>
    <xf numFmtId="0" fontId="66" fillId="0" borderId="30" applyNumberFormat="0" applyFill="0" applyAlignment="0" applyProtection="0">
      <alignment vertical="center"/>
    </xf>
    <xf numFmtId="0" fontId="67" fillId="0" borderId="31" applyNumberFormat="0" applyFill="0" applyAlignment="0" applyProtection="0">
      <alignment vertical="center"/>
    </xf>
    <xf numFmtId="0" fontId="68" fillId="14" borderId="0" applyNumberFormat="0" applyBorder="0" applyAlignment="0" applyProtection="0">
      <alignment vertical="center"/>
    </xf>
    <xf numFmtId="0" fontId="69" fillId="15" borderId="0" applyNumberFormat="0" applyBorder="0" applyAlignment="0" applyProtection="0">
      <alignment vertical="center"/>
    </xf>
    <xf numFmtId="0" fontId="70" fillId="16" borderId="0" applyNumberFormat="0" applyBorder="0" applyAlignment="0" applyProtection="0">
      <alignment vertical="center"/>
    </xf>
    <xf numFmtId="0" fontId="71" fillId="17" borderId="0" applyNumberFormat="0" applyBorder="0" applyAlignment="0" applyProtection="0">
      <alignment vertical="center"/>
    </xf>
    <xf numFmtId="0" fontId="72" fillId="18" borderId="0" applyNumberFormat="0" applyBorder="0" applyAlignment="0" applyProtection="0">
      <alignment vertical="center"/>
    </xf>
    <xf numFmtId="0" fontId="72" fillId="19" borderId="0" applyNumberFormat="0" applyBorder="0" applyAlignment="0" applyProtection="0">
      <alignment vertical="center"/>
    </xf>
    <xf numFmtId="0" fontId="71" fillId="20" borderId="0" applyNumberFormat="0" applyBorder="0" applyAlignment="0" applyProtection="0">
      <alignment vertical="center"/>
    </xf>
    <xf numFmtId="0" fontId="71" fillId="21" borderId="0" applyNumberFormat="0" applyBorder="0" applyAlignment="0" applyProtection="0">
      <alignment vertical="center"/>
    </xf>
    <xf numFmtId="0" fontId="72" fillId="22" borderId="0" applyNumberFormat="0" applyBorder="0" applyAlignment="0" applyProtection="0">
      <alignment vertical="center"/>
    </xf>
    <xf numFmtId="0" fontId="72" fillId="23" borderId="0" applyNumberFormat="0" applyBorder="0" applyAlignment="0" applyProtection="0">
      <alignment vertical="center"/>
    </xf>
    <xf numFmtId="0" fontId="71" fillId="24" borderId="0" applyNumberFormat="0" applyBorder="0" applyAlignment="0" applyProtection="0">
      <alignment vertical="center"/>
    </xf>
    <xf numFmtId="0" fontId="71" fillId="25" borderId="0" applyNumberFormat="0" applyBorder="0" applyAlignment="0" applyProtection="0">
      <alignment vertical="center"/>
    </xf>
    <xf numFmtId="0" fontId="72" fillId="26" borderId="0" applyNumberFormat="0" applyBorder="0" applyAlignment="0" applyProtection="0">
      <alignment vertical="center"/>
    </xf>
    <xf numFmtId="0" fontId="72" fillId="27" borderId="0" applyNumberFormat="0" applyBorder="0" applyAlignment="0" applyProtection="0">
      <alignment vertical="center"/>
    </xf>
    <xf numFmtId="0" fontId="71" fillId="28" borderId="0" applyNumberFormat="0" applyBorder="0" applyAlignment="0" applyProtection="0">
      <alignment vertical="center"/>
    </xf>
    <xf numFmtId="0" fontId="71" fillId="29" borderId="0" applyNumberFormat="0" applyBorder="0" applyAlignment="0" applyProtection="0">
      <alignment vertical="center"/>
    </xf>
    <xf numFmtId="0" fontId="72" fillId="30" borderId="0" applyNumberFormat="0" applyBorder="0" applyAlignment="0" applyProtection="0">
      <alignment vertical="center"/>
    </xf>
    <xf numFmtId="0" fontId="72" fillId="31" borderId="0" applyNumberFormat="0" applyBorder="0" applyAlignment="0" applyProtection="0">
      <alignment vertical="center"/>
    </xf>
    <xf numFmtId="0" fontId="71" fillId="32" borderId="0" applyNumberFormat="0" applyBorder="0" applyAlignment="0" applyProtection="0">
      <alignment vertical="center"/>
    </xf>
    <xf numFmtId="0" fontId="71" fillId="33" borderId="0" applyNumberFormat="0" applyBorder="0" applyAlignment="0" applyProtection="0">
      <alignment vertical="center"/>
    </xf>
    <xf numFmtId="0" fontId="72" fillId="34" borderId="0" applyNumberFormat="0" applyBorder="0" applyAlignment="0" applyProtection="0">
      <alignment vertical="center"/>
    </xf>
    <xf numFmtId="0" fontId="72" fillId="35" borderId="0" applyNumberFormat="0" applyBorder="0" applyAlignment="0" applyProtection="0">
      <alignment vertical="center"/>
    </xf>
    <xf numFmtId="0" fontId="71" fillId="36" borderId="0" applyNumberFormat="0" applyBorder="0" applyAlignment="0" applyProtection="0">
      <alignment vertical="center"/>
    </xf>
    <xf numFmtId="0" fontId="71" fillId="37" borderId="0" applyNumberFormat="0" applyBorder="0" applyAlignment="0" applyProtection="0">
      <alignment vertical="center"/>
    </xf>
    <xf numFmtId="0" fontId="72" fillId="38" borderId="0" applyNumberFormat="0" applyBorder="0" applyAlignment="0" applyProtection="0">
      <alignment vertical="center"/>
    </xf>
    <xf numFmtId="0" fontId="72" fillId="39" borderId="0" applyNumberFormat="0" applyBorder="0" applyAlignment="0" applyProtection="0">
      <alignment vertical="center"/>
    </xf>
    <xf numFmtId="0" fontId="71" fillId="40" borderId="0" applyNumberFormat="0" applyBorder="0" applyAlignment="0" applyProtection="0">
      <alignment vertical="center"/>
    </xf>
  </cellStyleXfs>
  <cellXfs count="360">
    <xf numFmtId="0" fontId="0" fillId="0" borderId="0" xfId="0"/>
    <xf numFmtId="0" fontId="1" fillId="0" borderId="0" xfId="0" applyFont="1" applyAlignment="1">
      <alignment vertical="top"/>
    </xf>
    <xf numFmtId="0" fontId="0" fillId="0" borderId="0" xfId="0" applyFont="1"/>
    <xf numFmtId="0" fontId="2" fillId="0" borderId="0" xfId="0" applyFont="1" applyAlignment="1">
      <alignment vertical="center"/>
    </xf>
    <xf numFmtId="0" fontId="3" fillId="0" borderId="0" xfId="0" applyFont="1" applyAlignment="1">
      <alignment vertical="center"/>
    </xf>
    <xf numFmtId="0" fontId="0" fillId="0" borderId="0" xfId="0" applyFont="1" applyAlignment="1">
      <alignment vertical="center"/>
    </xf>
    <xf numFmtId="0" fontId="4" fillId="0" borderId="0" xfId="0" applyFont="1" applyAlignment="1">
      <alignment vertical="center"/>
    </xf>
    <xf numFmtId="0" fontId="5" fillId="0" borderId="0" xfId="0" applyFont="1"/>
    <xf numFmtId="0" fontId="6" fillId="0" borderId="0" xfId="0" applyFont="1"/>
    <xf numFmtId="49" fontId="7" fillId="0" borderId="0" xfId="0" applyNumberFormat="1" applyFont="1" applyAlignment="1">
      <alignment vertical="top"/>
    </xf>
    <xf numFmtId="49" fontId="8" fillId="0" borderId="0" xfId="0" applyNumberFormat="1" applyFont="1" applyAlignment="1">
      <alignment vertical="top"/>
    </xf>
    <xf numFmtId="49" fontId="1" fillId="0" borderId="0" xfId="0" applyNumberFormat="1" applyFont="1" applyAlignment="1">
      <alignment vertical="top"/>
    </xf>
    <xf numFmtId="49" fontId="9" fillId="0" borderId="0" xfId="0" applyNumberFormat="1" applyFont="1" applyAlignment="1">
      <alignment vertical="top"/>
    </xf>
    <xf numFmtId="49" fontId="10" fillId="0" borderId="0" xfId="0" applyNumberFormat="1" applyFont="1" applyAlignment="1">
      <alignment horizontal="left"/>
    </xf>
    <xf numFmtId="49" fontId="11" fillId="0" borderId="0" xfId="0" applyNumberFormat="1" applyFont="1" applyAlignment="1">
      <alignment horizontal="left"/>
    </xf>
    <xf numFmtId="49" fontId="12" fillId="0" borderId="0" xfId="0" applyNumberFormat="1" applyFont="1" applyAlignment="1">
      <alignment horizontal="left"/>
    </xf>
    <xf numFmtId="49" fontId="12" fillId="0" borderId="0" xfId="0" applyNumberFormat="1" applyFont="1"/>
    <xf numFmtId="49" fontId="0" fillId="0" borderId="0" xfId="0" applyNumberFormat="1" applyFont="1"/>
    <xf numFmtId="49" fontId="6" fillId="0" borderId="0" xfId="0" applyNumberFormat="1" applyFont="1"/>
    <xf numFmtId="49" fontId="13" fillId="2" borderId="0" xfId="0" applyNumberFormat="1" applyFont="1" applyFill="1" applyAlignment="1">
      <alignment vertical="center"/>
    </xf>
    <xf numFmtId="49" fontId="14" fillId="2" borderId="0" xfId="0" applyNumberFormat="1" applyFont="1" applyFill="1" applyAlignment="1">
      <alignment vertical="center"/>
    </xf>
    <xf numFmtId="49" fontId="13" fillId="2" borderId="0" xfId="0" applyNumberFormat="1" applyFont="1" applyFill="1" applyAlignment="1">
      <alignment horizontal="left" vertical="center"/>
    </xf>
    <xf numFmtId="49" fontId="13" fillId="2" borderId="0" xfId="0" applyNumberFormat="1" applyFont="1" applyFill="1" applyAlignment="1">
      <alignment horizontal="right" vertical="center"/>
    </xf>
    <xf numFmtId="180" fontId="3" fillId="0" borderId="1" xfId="0" applyNumberFormat="1" applyFont="1" applyBorder="1" applyAlignment="1">
      <alignment horizontal="left" vertical="center"/>
    </xf>
    <xf numFmtId="49" fontId="3" fillId="0" borderId="1" xfId="0" applyNumberFormat="1" applyFont="1" applyBorder="1" applyAlignment="1">
      <alignment vertical="center"/>
    </xf>
    <xf numFmtId="49" fontId="0" fillId="0" borderId="1" xfId="0" applyNumberFormat="1" applyFont="1" applyBorder="1" applyAlignment="1">
      <alignment vertical="center"/>
    </xf>
    <xf numFmtId="49" fontId="15" fillId="0" borderId="1" xfId="0" applyNumberFormat="1" applyFont="1" applyBorder="1" applyAlignment="1">
      <alignment vertical="center"/>
    </xf>
    <xf numFmtId="49" fontId="3" fillId="0" borderId="1" xfId="2" applyNumberFormat="1" applyFont="1" applyBorder="1" applyAlignment="1" applyProtection="1">
      <alignment vertical="center"/>
      <protection locked="0"/>
    </xf>
    <xf numFmtId="0" fontId="3" fillId="0" borderId="1" xfId="0" applyFont="1" applyBorder="1" applyAlignment="1">
      <alignment horizontal="right" vertical="center"/>
    </xf>
    <xf numFmtId="49" fontId="3" fillId="0" borderId="1" xfId="0" applyNumberFormat="1" applyFont="1" applyBorder="1" applyAlignment="1">
      <alignment horizontal="right" vertical="center"/>
    </xf>
    <xf numFmtId="49" fontId="4" fillId="2" borderId="0" xfId="0" applyNumberFormat="1" applyFont="1" applyFill="1" applyAlignment="1">
      <alignment horizontal="right" vertical="center"/>
    </xf>
    <xf numFmtId="49" fontId="4" fillId="2" borderId="0" xfId="0" applyNumberFormat="1" applyFont="1" applyFill="1" applyAlignment="1">
      <alignment horizontal="center" vertical="center"/>
    </xf>
    <xf numFmtId="49" fontId="4" fillId="2" borderId="0" xfId="0" applyNumberFormat="1" applyFont="1" applyFill="1" applyAlignment="1">
      <alignment horizontal="left" vertical="center"/>
    </xf>
    <xf numFmtId="49" fontId="5" fillId="2" borderId="0" xfId="0" applyNumberFormat="1" applyFont="1" applyFill="1" applyAlignment="1">
      <alignment horizontal="center" vertical="center"/>
    </xf>
    <xf numFmtId="49" fontId="4" fillId="2" borderId="0" xfId="0" applyNumberFormat="1" applyFont="1" applyFill="1" applyAlignment="1">
      <alignment vertical="center"/>
    </xf>
    <xf numFmtId="49" fontId="2" fillId="2" borderId="0" xfId="0" applyNumberFormat="1" applyFont="1" applyFill="1" applyAlignment="1">
      <alignment horizontal="right"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49" fontId="2" fillId="0" borderId="0" xfId="0" applyNumberFormat="1" applyFont="1" applyAlignment="1">
      <alignment horizontal="left" vertical="center"/>
    </xf>
    <xf numFmtId="49" fontId="0" fillId="0" borderId="0" xfId="0" applyNumberFormat="1" applyFont="1" applyAlignment="1">
      <alignment vertical="center"/>
    </xf>
    <xf numFmtId="49" fontId="16" fillId="0" borderId="0" xfId="0" applyNumberFormat="1" applyFont="1" applyAlignment="1">
      <alignment horizontal="center" vertical="center"/>
    </xf>
    <xf numFmtId="49" fontId="2" fillId="0" borderId="0" xfId="0" applyNumberFormat="1" applyFont="1" applyAlignment="1">
      <alignment vertical="center"/>
    </xf>
    <xf numFmtId="49" fontId="17" fillId="2" borderId="0" xfId="0" applyNumberFormat="1" applyFont="1" applyFill="1" applyAlignment="1">
      <alignment horizontal="center" vertical="center"/>
    </xf>
    <xf numFmtId="0" fontId="18" fillId="0" borderId="2" xfId="0" applyFont="1" applyBorder="1" applyAlignment="1">
      <alignment vertical="center"/>
    </xf>
    <xf numFmtId="0" fontId="19" fillId="3" borderId="2" xfId="0" applyFont="1" applyFill="1" applyBorder="1" applyAlignment="1">
      <alignment horizontal="center" vertical="center"/>
    </xf>
    <xf numFmtId="0" fontId="17" fillId="0" borderId="2" xfId="0" applyFont="1" applyBorder="1" applyAlignment="1">
      <alignment vertical="center"/>
    </xf>
    <xf numFmtId="49" fontId="20" fillId="0" borderId="2" xfId="0" applyNumberFormat="1" applyFont="1" applyFill="1" applyBorder="1" applyAlignment="1">
      <alignment horizontal="left" vertical="center"/>
    </xf>
    <xf numFmtId="0" fontId="17" fillId="0" borderId="2" xfId="0" applyNumberFormat="1" applyFont="1" applyFill="1" applyBorder="1" applyAlignment="1">
      <alignment vertical="center"/>
    </xf>
    <xf numFmtId="49" fontId="20" fillId="0" borderId="2" xfId="0" applyNumberFormat="1" applyFont="1" applyFill="1" applyBorder="1" applyAlignment="1">
      <alignment vertical="center"/>
    </xf>
    <xf numFmtId="49" fontId="18" fillId="0" borderId="0" xfId="0" applyNumberFormat="1" applyFont="1" applyFill="1" applyAlignment="1">
      <alignment vertical="center"/>
    </xf>
    <xf numFmtId="49" fontId="20" fillId="0" borderId="0" xfId="0" applyNumberFormat="1" applyFont="1" applyFill="1" applyAlignment="1">
      <alignment vertical="center"/>
    </xf>
    <xf numFmtId="49" fontId="21" fillId="0" borderId="0" xfId="0" applyNumberFormat="1" applyFont="1" applyFill="1" applyAlignment="1">
      <alignment horizontal="right" vertical="center"/>
    </xf>
    <xf numFmtId="0" fontId="0" fillId="4" borderId="0" xfId="0" applyFont="1" applyFill="1" applyAlignment="1">
      <alignment vertical="center"/>
    </xf>
    <xf numFmtId="0" fontId="0" fillId="0" borderId="3" xfId="0" applyFont="1" applyBorder="1" applyAlignment="1">
      <alignment vertical="center"/>
    </xf>
    <xf numFmtId="49" fontId="18" fillId="2" borderId="0" xfId="0" applyNumberFormat="1" applyFont="1" applyFill="1" applyAlignment="1">
      <alignment horizontal="center" vertical="center"/>
    </xf>
    <xf numFmtId="0" fontId="22" fillId="5" borderId="4" xfId="0" applyNumberFormat="1" applyFont="1" applyFill="1" applyBorder="1" applyAlignment="1">
      <alignment horizontal="right" vertical="center"/>
    </xf>
    <xf numFmtId="0" fontId="18" fillId="0" borderId="5" xfId="0" applyNumberFormat="1" applyFont="1" applyFill="1" applyBorder="1" applyAlignment="1">
      <alignment vertical="center"/>
    </xf>
    <xf numFmtId="0" fontId="22" fillId="5" borderId="6" xfId="0" applyNumberFormat="1" applyFont="1" applyFill="1" applyBorder="1" applyAlignment="1">
      <alignment horizontal="right" vertical="center"/>
    </xf>
    <xf numFmtId="0" fontId="0" fillId="0" borderId="7" xfId="0" applyFont="1" applyBorder="1" applyAlignment="1">
      <alignment vertical="center"/>
    </xf>
    <xf numFmtId="0" fontId="18" fillId="0" borderId="2" xfId="0" applyNumberFormat="1" applyFont="1" applyFill="1" applyBorder="1" applyAlignment="1">
      <alignment vertical="center"/>
    </xf>
    <xf numFmtId="49" fontId="20" fillId="0" borderId="8" xfId="0" applyNumberFormat="1" applyFont="1" applyFill="1" applyBorder="1" applyAlignment="1">
      <alignment horizontal="left" vertical="center"/>
    </xf>
    <xf numFmtId="0" fontId="18" fillId="0" borderId="5" xfId="0" applyNumberFormat="1" applyFont="1" applyFill="1" applyBorder="1" applyAlignment="1">
      <alignment horizontal="center" vertical="center"/>
    </xf>
    <xf numFmtId="49" fontId="20" fillId="0" borderId="9" xfId="0" applyNumberFormat="1" applyFont="1" applyFill="1" applyBorder="1" applyAlignment="1">
      <alignment vertical="center"/>
    </xf>
    <xf numFmtId="49" fontId="20" fillId="0" borderId="0" xfId="0" applyNumberFormat="1" applyFont="1" applyFill="1" applyBorder="1" applyAlignment="1">
      <alignment vertical="center"/>
    </xf>
    <xf numFmtId="0" fontId="4" fillId="0" borderId="0" xfId="0" applyNumberFormat="1" applyFont="1" applyFill="1" applyBorder="1" applyAlignment="1">
      <alignment horizontal="right" vertical="center"/>
    </xf>
    <xf numFmtId="0" fontId="22" fillId="5" borderId="9" xfId="0" applyNumberFormat="1" applyFont="1" applyFill="1" applyBorder="1" applyAlignment="1">
      <alignment horizontal="right" vertical="center"/>
    </xf>
    <xf numFmtId="49" fontId="18" fillId="0" borderId="0" xfId="0" applyNumberFormat="1" applyFont="1" applyFill="1" applyBorder="1" applyAlignment="1">
      <alignment horizontal="left" vertical="center"/>
    </xf>
    <xf numFmtId="49" fontId="20" fillId="0" borderId="9" xfId="0" applyNumberFormat="1" applyFont="1" applyFill="1" applyBorder="1" applyAlignment="1">
      <alignment horizontal="left" vertical="center"/>
    </xf>
    <xf numFmtId="49" fontId="20" fillId="0" borderId="6" xfId="0" applyNumberFormat="1" applyFont="1" applyFill="1" applyBorder="1" applyAlignment="1">
      <alignment vertical="center"/>
    </xf>
    <xf numFmtId="49" fontId="23" fillId="0" borderId="8" xfId="0" applyNumberFormat="1" applyFont="1" applyFill="1" applyBorder="1" applyAlignment="1">
      <alignment horizontal="right" vertical="center"/>
    </xf>
    <xf numFmtId="49" fontId="20" fillId="0" borderId="8" xfId="0" applyNumberFormat="1" applyFont="1" applyFill="1" applyBorder="1" applyAlignment="1">
      <alignment vertical="center"/>
    </xf>
    <xf numFmtId="49" fontId="18" fillId="0" borderId="0" xfId="0" applyNumberFormat="1" applyFont="1" applyFill="1" applyBorder="1" applyAlignment="1">
      <alignment vertical="center"/>
    </xf>
    <xf numFmtId="49" fontId="23" fillId="0" borderId="0" xfId="0" applyNumberFormat="1" applyFont="1" applyFill="1" applyBorder="1" applyAlignment="1">
      <alignment horizontal="right" vertical="center"/>
    </xf>
    <xf numFmtId="49" fontId="18" fillId="0" borderId="2" xfId="0" applyNumberFormat="1" applyFont="1" applyFill="1" applyBorder="1" applyAlignment="1">
      <alignment vertical="center"/>
    </xf>
    <xf numFmtId="49" fontId="18" fillId="0" borderId="9" xfId="0" applyNumberFormat="1" applyFont="1" applyFill="1" applyBorder="1" applyAlignment="1">
      <alignment vertical="center"/>
    </xf>
    <xf numFmtId="0" fontId="0" fillId="0" borderId="10" xfId="0" applyFont="1" applyBorder="1" applyAlignment="1">
      <alignment vertical="center"/>
    </xf>
    <xf numFmtId="49" fontId="18" fillId="0" borderId="8" xfId="0" applyNumberFormat="1" applyFont="1" applyFill="1" applyBorder="1" applyAlignment="1">
      <alignment vertical="center"/>
    </xf>
    <xf numFmtId="0" fontId="18" fillId="0" borderId="0" xfId="0" applyNumberFormat="1" applyFont="1" applyFill="1" applyBorder="1" applyAlignment="1">
      <alignment horizontal="center" vertical="center"/>
    </xf>
    <xf numFmtId="0" fontId="18" fillId="0" borderId="11" xfId="0" applyNumberFormat="1" applyFont="1" applyFill="1" applyBorder="1" applyAlignment="1">
      <alignment horizontal="center" vertical="center"/>
    </xf>
    <xf numFmtId="0" fontId="18" fillId="0" borderId="5" xfId="0" applyNumberFormat="1" applyFont="1" applyFill="1" applyBorder="1" applyAlignment="1">
      <alignment horizontal="left" vertical="center"/>
    </xf>
    <xf numFmtId="49" fontId="17" fillId="0" borderId="0" xfId="0" applyNumberFormat="1" applyFont="1" applyAlignment="1">
      <alignment horizontal="center" vertical="center"/>
    </xf>
    <xf numFmtId="49" fontId="18" fillId="0" borderId="2" xfId="0" applyNumberFormat="1" applyFont="1" applyBorder="1" applyAlignment="1">
      <alignment horizontal="center" vertical="center"/>
    </xf>
    <xf numFmtId="1" fontId="18" fillId="0" borderId="2" xfId="0" applyNumberFormat="1" applyFont="1" applyBorder="1" applyAlignment="1">
      <alignment horizontal="center" vertical="center"/>
    </xf>
    <xf numFmtId="49" fontId="24" fillId="0" borderId="2" xfId="0" applyNumberFormat="1" applyFont="1" applyBorder="1" applyAlignment="1">
      <alignment vertical="center"/>
    </xf>
    <xf numFmtId="49" fontId="25" fillId="0" borderId="2" xfId="0" applyNumberFormat="1" applyFont="1" applyBorder="1" applyAlignment="1">
      <alignment vertical="center"/>
    </xf>
    <xf numFmtId="49" fontId="23" fillId="0" borderId="2" xfId="0" applyNumberFormat="1" applyFont="1" applyBorder="1" applyAlignment="1">
      <alignment horizontal="right" vertical="center"/>
    </xf>
    <xf numFmtId="49" fontId="18" fillId="0" borderId="0" xfId="0" applyNumberFormat="1" applyFont="1" applyAlignment="1">
      <alignment vertical="center"/>
    </xf>
    <xf numFmtId="49" fontId="20" fillId="0" borderId="0" xfId="0" applyNumberFormat="1" applyFont="1" applyAlignment="1">
      <alignment vertical="center"/>
    </xf>
    <xf numFmtId="49" fontId="23" fillId="0" borderId="0" xfId="0" applyNumberFormat="1" applyFont="1" applyAlignment="1">
      <alignment horizontal="right" vertical="center"/>
    </xf>
    <xf numFmtId="0" fontId="13" fillId="2" borderId="12" xfId="0" applyFont="1" applyFill="1" applyBorder="1" applyAlignment="1">
      <alignment vertical="center"/>
    </xf>
    <xf numFmtId="0" fontId="13" fillId="2" borderId="13" xfId="0" applyFont="1" applyFill="1" applyBorder="1" applyAlignment="1">
      <alignment vertical="center"/>
    </xf>
    <xf numFmtId="0" fontId="13" fillId="2" borderId="14" xfId="0" applyFont="1" applyFill="1" applyBorder="1" applyAlignment="1">
      <alignment vertical="center"/>
    </xf>
    <xf numFmtId="49" fontId="26" fillId="2" borderId="2" xfId="0" applyNumberFormat="1" applyFont="1" applyFill="1" applyBorder="1" applyAlignment="1">
      <alignment horizontal="center" vertical="center"/>
    </xf>
    <xf numFmtId="49" fontId="26" fillId="2" borderId="8" xfId="0" applyNumberFormat="1" applyFont="1" applyFill="1" applyBorder="1" applyAlignment="1">
      <alignment vertical="center"/>
    </xf>
    <xf numFmtId="49" fontId="26" fillId="2" borderId="13" xfId="0" applyNumberFormat="1" applyFont="1" applyFill="1" applyBorder="1" applyAlignment="1">
      <alignment horizontal="centerContinuous" vertical="center"/>
    </xf>
    <xf numFmtId="49" fontId="26" fillId="2" borderId="14" xfId="0" applyNumberFormat="1" applyFont="1" applyFill="1" applyBorder="1" applyAlignment="1">
      <alignment horizontal="centerContinuous" vertical="center"/>
    </xf>
    <xf numFmtId="49" fontId="13" fillId="2" borderId="13" xfId="0" applyNumberFormat="1" applyFont="1" applyFill="1" applyBorder="1" applyAlignment="1">
      <alignment vertical="center"/>
    </xf>
    <xf numFmtId="49" fontId="14" fillId="2" borderId="13" xfId="0" applyNumberFormat="1" applyFont="1" applyFill="1" applyBorder="1" applyAlignment="1">
      <alignment vertical="center"/>
    </xf>
    <xf numFmtId="49" fontId="14" fillId="2" borderId="4" xfId="0" applyNumberFormat="1" applyFont="1" applyFill="1" applyBorder="1" applyAlignment="1">
      <alignment vertical="center"/>
    </xf>
    <xf numFmtId="49" fontId="13" fillId="2" borderId="13" xfId="0" applyNumberFormat="1" applyFont="1" applyFill="1" applyBorder="1" applyAlignment="1">
      <alignment horizontal="left" vertical="center"/>
    </xf>
    <xf numFmtId="49" fontId="13" fillId="0" borderId="13" xfId="0" applyNumberFormat="1" applyFont="1" applyBorder="1" applyAlignment="1">
      <alignment horizontal="left" vertical="center"/>
    </xf>
    <xf numFmtId="49" fontId="13" fillId="4" borderId="4" xfId="0" applyNumberFormat="1" applyFont="1" applyFill="1" applyBorder="1" applyAlignment="1">
      <alignment vertical="center"/>
    </xf>
    <xf numFmtId="49" fontId="4" fillId="0" borderId="15" xfId="0" applyNumberFormat="1" applyFont="1" applyBorder="1" applyAlignment="1">
      <alignment vertical="center"/>
    </xf>
    <xf numFmtId="49" fontId="4" fillId="0" borderId="0" xfId="0" applyNumberFormat="1" applyFont="1" applyAlignment="1">
      <alignment vertical="center"/>
    </xf>
    <xf numFmtId="49" fontId="4" fillId="0" borderId="9" xfId="0" applyNumberFormat="1" applyFont="1" applyBorder="1" applyAlignment="1">
      <alignment horizontal="right" vertical="center"/>
    </xf>
    <xf numFmtId="49" fontId="4" fillId="0" borderId="0" xfId="0" applyNumberFormat="1" applyFont="1" applyAlignment="1">
      <alignment horizontal="center" vertical="center"/>
    </xf>
    <xf numFmtId="0" fontId="4" fillId="4" borderId="9" xfId="0" applyFont="1" applyFill="1" applyBorder="1" applyAlignment="1">
      <alignment vertical="center"/>
    </xf>
    <xf numFmtId="0" fontId="4" fillId="4" borderId="0" xfId="0" applyFont="1" applyFill="1" applyAlignment="1">
      <alignment vertical="center"/>
    </xf>
    <xf numFmtId="49" fontId="4" fillId="4" borderId="9" xfId="0" applyNumberFormat="1" applyFont="1" applyFill="1" applyBorder="1" applyAlignment="1">
      <alignment vertical="center"/>
    </xf>
    <xf numFmtId="49" fontId="27" fillId="0" borderId="0" xfId="0" applyNumberFormat="1" applyFont="1" applyAlignment="1">
      <alignment horizontal="center" vertical="center"/>
    </xf>
    <xf numFmtId="49" fontId="5" fillId="0" borderId="0" xfId="0" applyNumberFormat="1" applyFont="1" applyAlignment="1">
      <alignment vertical="center"/>
    </xf>
    <xf numFmtId="49" fontId="5" fillId="0" borderId="9" xfId="0" applyNumberFormat="1" applyFont="1" applyBorder="1" applyAlignment="1">
      <alignment vertical="center"/>
    </xf>
    <xf numFmtId="49" fontId="13" fillId="2" borderId="5" xfId="0" applyNumberFormat="1" applyFont="1" applyFill="1" applyBorder="1" applyAlignment="1">
      <alignment vertical="center"/>
    </xf>
    <xf numFmtId="49" fontId="13" fillId="2" borderId="11" xfId="0" applyNumberFormat="1" applyFont="1" applyFill="1" applyBorder="1" applyAlignment="1">
      <alignment vertical="center"/>
    </xf>
    <xf numFmtId="49" fontId="4" fillId="2" borderId="9" xfId="0" applyNumberFormat="1" applyFont="1" applyFill="1" applyBorder="1" applyAlignment="1">
      <alignment vertical="center"/>
    </xf>
    <xf numFmtId="0" fontId="4" fillId="0" borderId="2" xfId="0" applyFont="1" applyBorder="1" applyAlignment="1">
      <alignment vertical="center"/>
    </xf>
    <xf numFmtId="49" fontId="5" fillId="0" borderId="2" xfId="0" applyNumberFormat="1" applyFont="1" applyBorder="1" applyAlignment="1">
      <alignment vertical="center"/>
    </xf>
    <xf numFmtId="49" fontId="4" fillId="0" borderId="2" xfId="0" applyNumberFormat="1" applyFont="1" applyBorder="1" applyAlignment="1">
      <alignment vertical="center"/>
    </xf>
    <xf numFmtId="49" fontId="4" fillId="0" borderId="8" xfId="0" applyNumberFormat="1" applyFont="1" applyBorder="1" applyAlignment="1">
      <alignment vertical="center"/>
    </xf>
    <xf numFmtId="49" fontId="4" fillId="0" borderId="16" xfId="0" applyNumberFormat="1" applyFont="1" applyBorder="1" applyAlignment="1">
      <alignment vertical="center"/>
    </xf>
    <xf numFmtId="49" fontId="4" fillId="0" borderId="8" xfId="0" applyNumberFormat="1" applyFont="1" applyBorder="1" applyAlignment="1">
      <alignment horizontal="right" vertical="center"/>
    </xf>
    <xf numFmtId="0" fontId="4" fillId="2" borderId="15" xfId="0" applyFont="1" applyFill="1" applyBorder="1" applyAlignment="1">
      <alignment vertical="center"/>
    </xf>
    <xf numFmtId="49" fontId="4" fillId="2" borderId="9" xfId="0" applyNumberFormat="1" applyFont="1" applyFill="1" applyBorder="1" applyAlignment="1">
      <alignment horizontal="right" vertical="center"/>
    </xf>
    <xf numFmtId="49" fontId="4" fillId="0" borderId="9" xfId="0" applyNumberFormat="1" applyFont="1" applyBorder="1" applyAlignment="1">
      <alignment vertical="center"/>
    </xf>
    <xf numFmtId="0" fontId="13" fillId="2" borderId="16" xfId="0" applyFont="1" applyFill="1" applyBorder="1" applyAlignment="1">
      <alignment vertical="center"/>
    </xf>
    <xf numFmtId="0" fontId="13" fillId="2" borderId="2" xfId="0" applyFont="1" applyFill="1" applyBorder="1" applyAlignment="1">
      <alignment vertical="center"/>
    </xf>
    <xf numFmtId="0" fontId="13" fillId="2" borderId="17" xfId="0" applyFont="1" applyFill="1" applyBorder="1" applyAlignment="1">
      <alignment vertical="center"/>
    </xf>
    <xf numFmtId="0" fontId="4" fillId="0" borderId="9" xfId="0" applyFont="1" applyBorder="1" applyAlignment="1">
      <alignment horizontal="right" vertical="center"/>
    </xf>
    <xf numFmtId="0" fontId="4" fillId="0" borderId="8" xfId="0" applyFont="1" applyBorder="1" applyAlignment="1">
      <alignment horizontal="right" vertical="center"/>
    </xf>
    <xf numFmtId="49" fontId="4" fillId="0" borderId="2" xfId="0" applyNumberFormat="1" applyFont="1" applyBorder="1" applyAlignment="1">
      <alignment horizontal="center" vertical="center"/>
    </xf>
    <xf numFmtId="0" fontId="4" fillId="4" borderId="8" xfId="0" applyFont="1" applyFill="1" applyBorder="1" applyAlignment="1">
      <alignment vertical="center"/>
    </xf>
    <xf numFmtId="0" fontId="4" fillId="4" borderId="2" xfId="0" applyFont="1" applyFill="1" applyBorder="1" applyAlignment="1">
      <alignment vertical="center"/>
    </xf>
    <xf numFmtId="49" fontId="4" fillId="4" borderId="8" xfId="0" applyNumberFormat="1" applyFont="1" applyFill="1" applyBorder="1" applyAlignment="1">
      <alignment vertical="center"/>
    </xf>
    <xf numFmtId="49" fontId="27" fillId="0" borderId="2" xfId="0" applyNumberFormat="1" applyFont="1" applyBorder="1" applyAlignment="1">
      <alignment horizontal="center" vertical="center"/>
    </xf>
    <xf numFmtId="49" fontId="5" fillId="0" borderId="8" xfId="0" applyNumberFormat="1" applyFont="1" applyBorder="1" applyAlignment="1">
      <alignment vertical="center"/>
    </xf>
    <xf numFmtId="0" fontId="28" fillId="5" borderId="8" xfId="0" applyFont="1" applyFill="1" applyBorder="1" applyAlignment="1">
      <alignment horizontal="right" vertical="center"/>
    </xf>
    <xf numFmtId="0" fontId="29" fillId="0" borderId="0" xfId="0" applyFont="1" applyFill="1" applyAlignment="1"/>
    <xf numFmtId="0" fontId="30" fillId="0" borderId="0" xfId="0" applyFont="1" applyFill="1" applyAlignment="1"/>
    <xf numFmtId="0" fontId="29" fillId="0" borderId="18" xfId="0" applyFont="1" applyFill="1" applyBorder="1" applyAlignment="1">
      <alignment horizontal="center" vertical="center"/>
    </xf>
    <xf numFmtId="49" fontId="26" fillId="2" borderId="2" xfId="0" applyNumberFormat="1" applyFont="1" applyFill="1" applyBorder="1" applyAlignment="1">
      <alignment vertical="center"/>
    </xf>
    <xf numFmtId="49" fontId="13" fillId="2" borderId="4" xfId="0" applyNumberFormat="1" applyFont="1" applyFill="1" applyBorder="1" applyAlignment="1">
      <alignment vertical="center"/>
    </xf>
    <xf numFmtId="49" fontId="4" fillId="2" borderId="8" xfId="0" applyNumberFormat="1" applyFont="1" applyFill="1" applyBorder="1" applyAlignment="1">
      <alignment horizontal="right" vertical="center"/>
    </xf>
    <xf numFmtId="49" fontId="2" fillId="0" borderId="0" xfId="0" applyNumberFormat="1" applyFont="1" applyAlignment="1">
      <alignment horizontal="right" vertical="center"/>
    </xf>
    <xf numFmtId="49" fontId="7" fillId="0" borderId="0" xfId="0" applyNumberFormat="1" applyFont="1" applyBorder="1" applyAlignment="1">
      <alignment vertical="top"/>
    </xf>
    <xf numFmtId="49" fontId="26" fillId="2" borderId="0" xfId="0" applyNumberFormat="1" applyFont="1" applyFill="1" applyAlignment="1">
      <alignment horizontal="right" vertical="center"/>
    </xf>
    <xf numFmtId="49" fontId="31" fillId="0" borderId="1" xfId="0" applyNumberFormat="1" applyFont="1" applyBorder="1" applyAlignment="1">
      <alignment horizontal="right" vertical="center"/>
    </xf>
    <xf numFmtId="49" fontId="5" fillId="2" borderId="0" xfId="0" applyNumberFormat="1" applyFont="1" applyFill="1" applyAlignment="1">
      <alignment vertical="center"/>
    </xf>
    <xf numFmtId="49" fontId="16" fillId="0" borderId="0" xfId="0" applyNumberFormat="1" applyFont="1" applyAlignment="1">
      <alignment vertical="center"/>
    </xf>
    <xf numFmtId="49" fontId="32" fillId="0" borderId="0" xfId="0" applyNumberFormat="1" applyFont="1" applyFill="1" applyAlignment="1">
      <alignment horizontal="right" vertical="center"/>
    </xf>
    <xf numFmtId="180" fontId="18" fillId="0" borderId="2" xfId="0" applyNumberFormat="1" applyFont="1" applyFill="1" applyBorder="1" applyAlignment="1">
      <alignment vertical="center"/>
    </xf>
    <xf numFmtId="49" fontId="14" fillId="4" borderId="4" xfId="0" applyNumberFormat="1" applyFont="1" applyFill="1" applyBorder="1" applyAlignment="1">
      <alignment vertical="center"/>
    </xf>
    <xf numFmtId="49" fontId="5" fillId="2" borderId="9" xfId="0" applyNumberFormat="1" applyFont="1" applyFill="1" applyBorder="1" applyAlignment="1">
      <alignment vertical="center"/>
    </xf>
    <xf numFmtId="0" fontId="22" fillId="5" borderId="8" xfId="0" applyFont="1" applyFill="1" applyBorder="1" applyAlignment="1">
      <alignment horizontal="right" vertical="center"/>
    </xf>
    <xf numFmtId="0" fontId="18" fillId="0" borderId="0" xfId="0" applyFont="1" applyAlignment="1">
      <alignment vertical="center"/>
    </xf>
    <xf numFmtId="0" fontId="18" fillId="0" borderId="0" xfId="0" applyFont="1" applyAlignment="1">
      <alignment horizontal="center" vertical="center"/>
    </xf>
    <xf numFmtId="0" fontId="17" fillId="0" borderId="0" xfId="0" applyFont="1" applyAlignment="1">
      <alignment vertical="center"/>
    </xf>
    <xf numFmtId="0" fontId="20" fillId="0" borderId="0" xfId="0" applyFont="1" applyAlignment="1">
      <alignment horizontal="center" vertical="center"/>
    </xf>
    <xf numFmtId="0" fontId="20" fillId="0" borderId="0" xfId="0" applyFont="1" applyAlignment="1">
      <alignment vertical="center"/>
    </xf>
    <xf numFmtId="0" fontId="18" fillId="4" borderId="0" xfId="0" applyFont="1" applyFill="1" applyAlignment="1">
      <alignment vertical="center"/>
    </xf>
    <xf numFmtId="0" fontId="33" fillId="4" borderId="0" xfId="0" applyFont="1" applyFill="1" applyAlignment="1">
      <alignment vertical="center"/>
    </xf>
    <xf numFmtId="49" fontId="18" fillId="4" borderId="0" xfId="0" applyNumberFormat="1" applyFont="1" applyFill="1" applyAlignment="1">
      <alignment vertical="center"/>
    </xf>
    <xf numFmtId="49" fontId="32" fillId="0" borderId="0" xfId="0" applyNumberFormat="1" applyFont="1" applyAlignment="1">
      <alignment horizontal="right" vertical="center"/>
    </xf>
    <xf numFmtId="0" fontId="18" fillId="2" borderId="0" xfId="0" applyFont="1" applyFill="1" applyAlignment="1">
      <alignment horizontal="center" vertical="center"/>
    </xf>
    <xf numFmtId="0" fontId="20" fillId="2" borderId="0" xfId="0" applyFont="1" applyFill="1" applyAlignment="1">
      <alignment vertical="center"/>
    </xf>
    <xf numFmtId="0" fontId="34" fillId="2" borderId="0" xfId="0" applyFont="1" applyFill="1" applyAlignment="1">
      <alignment vertical="center"/>
    </xf>
    <xf numFmtId="0" fontId="35" fillId="2" borderId="0" xfId="0" applyFont="1" applyFill="1" applyAlignment="1">
      <alignment horizontal="right" vertical="center"/>
    </xf>
    <xf numFmtId="0" fontId="20" fillId="0" borderId="2" xfId="0" applyNumberFormat="1" applyFont="1" applyFill="1" applyBorder="1" applyAlignment="1">
      <alignment vertical="center"/>
    </xf>
    <xf numFmtId="0" fontId="18" fillId="0" borderId="0" xfId="0" applyNumberFormat="1" applyFont="1" applyFill="1" applyAlignment="1">
      <alignment vertical="center"/>
    </xf>
    <xf numFmtId="0" fontId="20" fillId="0" borderId="0" xfId="0" applyNumberFormat="1" applyFont="1" applyFill="1" applyAlignment="1">
      <alignment vertical="center"/>
    </xf>
    <xf numFmtId="0" fontId="18" fillId="4" borderId="0" xfId="0" applyNumberFormat="1" applyFont="1" applyFill="1" applyAlignment="1">
      <alignment vertical="center"/>
    </xf>
    <xf numFmtId="0" fontId="33" fillId="4" borderId="0" xfId="0" applyNumberFormat="1" applyFont="1" applyFill="1" applyAlignment="1">
      <alignment vertical="center"/>
    </xf>
    <xf numFmtId="49" fontId="33" fillId="4" borderId="0" xfId="0" applyNumberFormat="1" applyFont="1" applyFill="1" applyAlignment="1">
      <alignment vertical="center"/>
    </xf>
    <xf numFmtId="0" fontId="18" fillId="2" borderId="0" xfId="0" applyFont="1" applyFill="1" applyAlignment="1">
      <alignment vertical="center"/>
    </xf>
    <xf numFmtId="0" fontId="18" fillId="0" borderId="11" xfId="0" applyNumberFormat="1" applyFont="1" applyFill="1" applyBorder="1" applyAlignment="1">
      <alignment vertical="center"/>
    </xf>
    <xf numFmtId="0" fontId="20" fillId="0" borderId="9" xfId="0" applyNumberFormat="1" applyFont="1" applyFill="1" applyBorder="1" applyAlignment="1">
      <alignment horizontal="left" vertical="center"/>
    </xf>
    <xf numFmtId="0" fontId="18" fillId="0" borderId="0" xfId="0" applyNumberFormat="1" applyFont="1" applyFill="1" applyBorder="1" applyAlignment="1">
      <alignment vertical="center"/>
    </xf>
    <xf numFmtId="0" fontId="20" fillId="0" borderId="9" xfId="0" applyNumberFormat="1" applyFont="1" applyFill="1" applyBorder="1" applyAlignment="1">
      <alignment vertical="center"/>
    </xf>
    <xf numFmtId="0" fontId="20" fillId="0" borderId="8" xfId="0" applyNumberFormat="1" applyFont="1" applyFill="1" applyBorder="1" applyAlignment="1">
      <alignment vertical="center"/>
    </xf>
    <xf numFmtId="0" fontId="24" fillId="0" borderId="0" xfId="0" applyFont="1" applyAlignment="1">
      <alignment horizontal="center" vertical="center"/>
    </xf>
    <xf numFmtId="0" fontId="24" fillId="2" borderId="0" xfId="0" applyFont="1" applyFill="1" applyAlignment="1">
      <alignment vertical="center"/>
    </xf>
    <xf numFmtId="0" fontId="17" fillId="2" borderId="0" xfId="0" applyFont="1" applyFill="1" applyAlignment="1">
      <alignment vertical="center"/>
    </xf>
    <xf numFmtId="0" fontId="17" fillId="2" borderId="0" xfId="0" applyFont="1" applyFill="1" applyAlignment="1">
      <alignment horizontal="left" vertical="center"/>
    </xf>
    <xf numFmtId="0" fontId="25" fillId="2" borderId="0" xfId="0" applyFont="1" applyFill="1" applyAlignment="1">
      <alignment vertical="center"/>
    </xf>
    <xf numFmtId="49" fontId="20" fillId="0" borderId="11" xfId="0" applyNumberFormat="1" applyFont="1" applyFill="1" applyBorder="1" applyAlignment="1">
      <alignment vertical="center"/>
    </xf>
    <xf numFmtId="49" fontId="33" fillId="4" borderId="0" xfId="0" applyNumberFormat="1" applyFont="1" applyFill="1" applyBorder="1" applyAlignment="1">
      <alignment vertical="center"/>
    </xf>
    <xf numFmtId="0" fontId="18" fillId="0" borderId="15" xfId="0" applyNumberFormat="1" applyFont="1" applyFill="1" applyBorder="1" applyAlignment="1">
      <alignment vertical="center"/>
    </xf>
    <xf numFmtId="49" fontId="18" fillId="0" borderId="0" xfId="0" applyNumberFormat="1" applyFont="1" applyAlignment="1">
      <alignment horizontal="center" vertical="center"/>
    </xf>
    <xf numFmtId="49" fontId="26" fillId="2" borderId="13" xfId="0" applyNumberFormat="1" applyFont="1" applyFill="1" applyBorder="1" applyAlignment="1">
      <alignment horizontal="center" vertical="center"/>
    </xf>
    <xf numFmtId="49" fontId="26" fillId="2" borderId="4" xfId="0" applyNumberFormat="1" applyFont="1" applyFill="1" applyBorder="1" applyAlignment="1">
      <alignment vertical="center"/>
    </xf>
    <xf numFmtId="0" fontId="22" fillId="0" borderId="8" xfId="0" applyFont="1" applyBorder="1" applyAlignment="1">
      <alignment horizontal="right" vertical="center"/>
    </xf>
    <xf numFmtId="0" fontId="0" fillId="0" borderId="0" xfId="0" applyAlignment="1">
      <alignment vertical="center"/>
    </xf>
    <xf numFmtId="0" fontId="31" fillId="0" borderId="1" xfId="0" applyFont="1" applyBorder="1" applyAlignment="1">
      <alignment horizontal="left" vertical="center"/>
    </xf>
    <xf numFmtId="0" fontId="20" fillId="0" borderId="2" xfId="0" applyFont="1" applyBorder="1" applyAlignment="1">
      <alignment horizontal="center" vertical="center"/>
    </xf>
    <xf numFmtId="0" fontId="34" fillId="0" borderId="0" xfId="0" applyFont="1" applyAlignment="1">
      <alignment vertical="center"/>
    </xf>
    <xf numFmtId="0" fontId="5" fillId="0" borderId="0" xfId="0" applyFont="1" applyAlignment="1">
      <alignment horizontal="right" vertical="center"/>
    </xf>
    <xf numFmtId="0" fontId="22" fillId="5" borderId="6" xfId="0" applyFont="1" applyFill="1" applyBorder="1" applyAlignment="1">
      <alignment horizontal="right" vertical="center"/>
    </xf>
    <xf numFmtId="0" fontId="20" fillId="0" borderId="2" xfId="0" applyFont="1" applyBorder="1" applyAlignment="1">
      <alignment vertical="center"/>
    </xf>
    <xf numFmtId="0" fontId="20" fillId="0" borderId="8" xfId="0" applyFont="1" applyBorder="1" applyAlignment="1">
      <alignment horizontal="center" vertical="center"/>
    </xf>
    <xf numFmtId="0" fontId="20" fillId="0" borderId="9" xfId="0" applyFont="1" applyBorder="1" applyAlignment="1">
      <alignment horizontal="left" vertical="center"/>
    </xf>
    <xf numFmtId="0" fontId="19" fillId="0" borderId="0" xfId="0" applyFont="1" applyAlignment="1">
      <alignment horizontal="center" vertical="center"/>
    </xf>
    <xf numFmtId="0" fontId="4" fillId="0" borderId="0" xfId="0" applyFont="1" applyAlignment="1">
      <alignment horizontal="right" vertical="center"/>
    </xf>
    <xf numFmtId="0" fontId="22" fillId="5" borderId="9" xfId="0" applyFont="1" applyFill="1" applyBorder="1" applyAlignment="1">
      <alignment horizontal="right" vertical="center"/>
    </xf>
    <xf numFmtId="49" fontId="20" fillId="0" borderId="2" xfId="0" applyNumberFormat="1" applyFont="1" applyBorder="1" applyAlignment="1">
      <alignment vertical="center"/>
    </xf>
    <xf numFmtId="0" fontId="20" fillId="0" borderId="9" xfId="0" applyFont="1" applyBorder="1" applyAlignment="1">
      <alignment vertical="center"/>
    </xf>
    <xf numFmtId="49" fontId="20" fillId="0" borderId="9" xfId="0" applyNumberFormat="1" applyFont="1" applyBorder="1" applyAlignment="1">
      <alignment vertical="center"/>
    </xf>
    <xf numFmtId="0" fontId="20" fillId="0" borderId="8" xfId="0" applyFont="1" applyBorder="1" applyAlignment="1">
      <alignment vertical="center"/>
    </xf>
    <xf numFmtId="0" fontId="24" fillId="0" borderId="2" xfId="0" applyFont="1" applyBorder="1" applyAlignment="1">
      <alignment horizontal="center" vertical="center"/>
    </xf>
    <xf numFmtId="180" fontId="18" fillId="0" borderId="15" xfId="0" applyNumberFormat="1" applyFont="1" applyBorder="1" applyAlignment="1">
      <alignment vertical="center"/>
    </xf>
    <xf numFmtId="0" fontId="24" fillId="0" borderId="0" xfId="0" applyFont="1" applyAlignment="1">
      <alignment vertical="center"/>
    </xf>
    <xf numFmtId="0" fontId="33" fillId="4" borderId="9" xfId="0" applyFont="1" applyFill="1" applyBorder="1" applyAlignment="1">
      <alignment vertical="center"/>
    </xf>
    <xf numFmtId="180" fontId="18" fillId="0" borderId="2" xfId="0" applyNumberFormat="1" applyFont="1" applyBorder="1" applyAlignment="1">
      <alignment vertical="center"/>
    </xf>
    <xf numFmtId="49" fontId="20" fillId="0" borderId="8" xfId="0" applyNumberFormat="1" applyFont="1" applyBorder="1" applyAlignment="1">
      <alignment vertical="center"/>
    </xf>
    <xf numFmtId="180" fontId="17" fillId="0" borderId="2" xfId="0" applyNumberFormat="1" applyFont="1" applyBorder="1" applyAlignment="1">
      <alignment horizontal="left" vertical="center"/>
    </xf>
    <xf numFmtId="0" fontId="24" fillId="0" borderId="8" xfId="0" applyFont="1" applyBorder="1" applyAlignment="1">
      <alignment horizontal="center" vertical="center"/>
    </xf>
    <xf numFmtId="0" fontId="25" fillId="0" borderId="0" xfId="0" applyFont="1" applyAlignment="1">
      <alignment vertical="center"/>
    </xf>
    <xf numFmtId="0" fontId="33" fillId="4" borderId="2" xfId="0" applyFont="1" applyFill="1" applyBorder="1" applyAlignment="1">
      <alignment vertical="center"/>
    </xf>
    <xf numFmtId="0" fontId="33" fillId="4" borderId="8" xfId="0" applyFont="1" applyFill="1" applyBorder="1" applyAlignment="1">
      <alignment vertical="center"/>
    </xf>
    <xf numFmtId="180" fontId="17" fillId="0" borderId="2" xfId="0" applyNumberFormat="1" applyFont="1" applyBorder="1" applyAlignment="1">
      <alignment vertical="center"/>
    </xf>
    <xf numFmtId="0" fontId="36" fillId="4" borderId="0" xfId="0" applyFont="1" applyFill="1" applyAlignment="1">
      <alignment horizontal="right" vertical="center"/>
    </xf>
    <xf numFmtId="0" fontId="37" fillId="0" borderId="0" xfId="0" applyFont="1" applyAlignment="1">
      <alignment vertical="center"/>
    </xf>
    <xf numFmtId="180" fontId="10" fillId="0" borderId="2" xfId="0" applyNumberFormat="1" applyFont="1" applyBorder="1" applyAlignment="1">
      <alignment horizontal="left" vertical="center"/>
    </xf>
    <xf numFmtId="0" fontId="20" fillId="0" borderId="8" xfId="0" applyFont="1" applyBorder="1" applyAlignment="1">
      <alignment horizontal="right" vertical="center"/>
    </xf>
    <xf numFmtId="0" fontId="22" fillId="5" borderId="0" xfId="0" applyFont="1" applyFill="1" applyAlignment="1">
      <alignment horizontal="right" vertical="center"/>
    </xf>
    <xf numFmtId="0" fontId="11" fillId="0" borderId="0" xfId="0" applyFont="1" applyAlignment="1">
      <alignment horizontal="center" vertical="center"/>
    </xf>
    <xf numFmtId="180" fontId="18" fillId="0" borderId="2" xfId="0" applyNumberFormat="1" applyFont="1" applyBorder="1" applyAlignment="1">
      <alignment horizontal="left" vertical="center"/>
    </xf>
    <xf numFmtId="49" fontId="0" fillId="4" borderId="0" xfId="0" applyNumberFormat="1" applyFont="1" applyFill="1" applyAlignment="1">
      <alignment vertical="center"/>
    </xf>
    <xf numFmtId="0" fontId="24" fillId="0" borderId="2" xfId="0" applyFont="1" applyBorder="1" applyAlignment="1">
      <alignment vertical="center"/>
    </xf>
    <xf numFmtId="49" fontId="38" fillId="4" borderId="0" xfId="0" applyNumberFormat="1" applyFont="1" applyFill="1" applyAlignment="1">
      <alignment horizontal="center" vertical="center"/>
    </xf>
    <xf numFmtId="49" fontId="39" fillId="0" borderId="0" xfId="0" applyNumberFormat="1" applyFont="1" applyAlignment="1">
      <alignment vertical="center"/>
    </xf>
    <xf numFmtId="49" fontId="40" fillId="0" borderId="0" xfId="0" applyNumberFormat="1" applyFont="1" applyAlignment="1">
      <alignment horizontal="center" vertical="center"/>
    </xf>
    <xf numFmtId="49" fontId="39" fillId="4" borderId="0" xfId="0" applyNumberFormat="1" applyFont="1" applyFill="1" applyAlignment="1">
      <alignment vertical="center"/>
    </xf>
    <xf numFmtId="49" fontId="40" fillId="4" borderId="0" xfId="0" applyNumberFormat="1" applyFont="1" applyFill="1" applyAlignment="1">
      <alignment vertical="center"/>
    </xf>
    <xf numFmtId="0" fontId="0" fillId="4" borderId="0" xfId="0" applyFill="1" applyAlignment="1">
      <alignment vertical="center"/>
    </xf>
    <xf numFmtId="49" fontId="26" fillId="2" borderId="13" xfId="0" applyNumberFormat="1" applyFont="1" applyFill="1" applyBorder="1" applyAlignment="1">
      <alignment vertical="center"/>
    </xf>
    <xf numFmtId="49" fontId="26" fillId="2" borderId="4" xfId="0" applyNumberFormat="1" applyFont="1" applyFill="1" applyBorder="1" applyAlignment="1">
      <alignment horizontal="centerContinuous" vertical="center"/>
    </xf>
    <xf numFmtId="49" fontId="4" fillId="4" borderId="0" xfId="0" applyNumberFormat="1" applyFont="1" applyFill="1" applyAlignment="1">
      <alignment horizontal="center" vertical="center"/>
    </xf>
    <xf numFmtId="49" fontId="4" fillId="4" borderId="2" xfId="0" applyNumberFormat="1" applyFont="1" applyFill="1" applyBorder="1" applyAlignment="1">
      <alignment horizontal="center" vertical="center"/>
    </xf>
    <xf numFmtId="0" fontId="41" fillId="0" borderId="0" xfId="0" applyFont="1" applyAlignment="1">
      <alignment horizontal="center" vertical="center"/>
    </xf>
    <xf numFmtId="49" fontId="42" fillId="0" borderId="0" xfId="0" applyNumberFormat="1" applyFont="1" applyAlignment="1">
      <alignment vertical="top"/>
    </xf>
    <xf numFmtId="0" fontId="8" fillId="0" borderId="0" xfId="0" applyFont="1" applyAlignment="1">
      <alignment vertical="top"/>
    </xf>
    <xf numFmtId="0" fontId="9" fillId="0" borderId="0" xfId="0" applyFont="1" applyAlignment="1">
      <alignment vertical="top"/>
    </xf>
    <xf numFmtId="0" fontId="10" fillId="0" borderId="0" xfId="0" applyFont="1" applyAlignment="1">
      <alignment horizontal="left"/>
    </xf>
    <xf numFmtId="0" fontId="11" fillId="0" borderId="0" xfId="0" applyFont="1" applyAlignment="1">
      <alignment horizontal="left"/>
    </xf>
    <xf numFmtId="0" fontId="13" fillId="2" borderId="0" xfId="0" applyFont="1" applyFill="1" applyAlignment="1">
      <alignment vertical="center"/>
    </xf>
    <xf numFmtId="0" fontId="14" fillId="2" borderId="0" xfId="0" applyFont="1" applyFill="1" applyAlignment="1">
      <alignment vertical="center"/>
    </xf>
    <xf numFmtId="0" fontId="4" fillId="2" borderId="0" xfId="0" applyFont="1" applyFill="1" applyAlignment="1">
      <alignment vertical="center"/>
    </xf>
    <xf numFmtId="0" fontId="26" fillId="2" borderId="0" xfId="0" applyFont="1" applyFill="1" applyAlignment="1">
      <alignment horizontal="right" vertical="center"/>
    </xf>
    <xf numFmtId="0" fontId="3" fillId="0" borderId="1" xfId="0" applyFont="1" applyBorder="1" applyAlignment="1">
      <alignment vertical="center"/>
    </xf>
    <xf numFmtId="0" fontId="0" fillId="0" borderId="1" xfId="0" applyFont="1" applyBorder="1" applyAlignment="1">
      <alignment vertical="center"/>
    </xf>
    <xf numFmtId="0" fontId="15" fillId="0" borderId="1" xfId="0" applyFont="1" applyBorder="1" applyAlignment="1">
      <alignment vertical="center"/>
    </xf>
    <xf numFmtId="0" fontId="43" fillId="0" borderId="1" xfId="0" applyFont="1" applyBorder="1" applyAlignment="1">
      <alignment vertical="center"/>
    </xf>
    <xf numFmtId="0" fontId="4" fillId="2" borderId="0" xfId="0" applyFont="1" applyFill="1" applyAlignment="1">
      <alignment horizontal="right" vertical="center"/>
    </xf>
    <xf numFmtId="0" fontId="4"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Alignment="1">
      <alignment vertical="center"/>
    </xf>
    <xf numFmtId="0" fontId="2" fillId="2" borderId="0" xfId="0" applyFont="1" applyFill="1" applyAlignment="1">
      <alignment horizontal="right" vertical="center"/>
    </xf>
    <xf numFmtId="0" fontId="2" fillId="0" borderId="0" xfId="0" applyFont="1" applyAlignment="1">
      <alignment horizontal="left" vertical="center"/>
    </xf>
    <xf numFmtId="0" fontId="16" fillId="0" borderId="0" xfId="0" applyFont="1" applyAlignment="1">
      <alignment horizontal="center" vertical="center"/>
    </xf>
    <xf numFmtId="0" fontId="16" fillId="0" borderId="0" xfId="0" applyFont="1" applyAlignment="1">
      <alignment vertical="center"/>
    </xf>
    <xf numFmtId="0" fontId="17" fillId="2" borderId="0" xfId="0" applyFont="1" applyFill="1" applyAlignment="1">
      <alignment horizontal="center" vertical="center"/>
    </xf>
    <xf numFmtId="0" fontId="11" fillId="0" borderId="2" xfId="0" applyFont="1" applyBorder="1" applyAlignment="1">
      <alignment vertical="center"/>
    </xf>
    <xf numFmtId="0" fontId="33" fillId="0" borderId="2" xfId="0" applyFont="1" applyBorder="1" applyAlignment="1">
      <alignment horizontal="center" vertical="center"/>
    </xf>
    <xf numFmtId="0" fontId="33" fillId="0" borderId="0" xfId="0" applyFont="1" applyAlignment="1">
      <alignment vertical="center"/>
    </xf>
    <xf numFmtId="0" fontId="37" fillId="0" borderId="8" xfId="0" applyFont="1" applyBorder="1" applyAlignment="1">
      <alignment horizontal="right" vertical="center"/>
    </xf>
    <xf numFmtId="0" fontId="44" fillId="0" borderId="9" xfId="0" applyFont="1" applyBorder="1" applyAlignment="1">
      <alignment horizontal="center" vertical="center"/>
    </xf>
    <xf numFmtId="0" fontId="18" fillId="0" borderId="0" xfId="0" applyFont="1" applyAlignment="1">
      <alignment horizontal="left" vertical="center"/>
    </xf>
    <xf numFmtId="0" fontId="33" fillId="0" borderId="0" xfId="0" applyFont="1" applyAlignment="1">
      <alignment horizontal="left" vertical="center"/>
    </xf>
    <xf numFmtId="0" fontId="37" fillId="0" borderId="2" xfId="0" applyFont="1" applyBorder="1" applyAlignment="1">
      <alignment horizontal="right" vertical="center"/>
    </xf>
    <xf numFmtId="0" fontId="18" fillId="0" borderId="8" xfId="0" applyFont="1" applyBorder="1" applyAlignment="1">
      <alignment vertical="center"/>
    </xf>
    <xf numFmtId="0" fontId="0" fillId="0" borderId="2" xfId="0" applyFont="1" applyBorder="1" applyAlignment="1">
      <alignment vertical="center"/>
    </xf>
    <xf numFmtId="0" fontId="33" fillId="0" borderId="8" xfId="0" applyFont="1" applyBorder="1" applyAlignment="1">
      <alignment horizontal="center" vertical="center"/>
    </xf>
    <xf numFmtId="0" fontId="33" fillId="0" borderId="9" xfId="0" applyFont="1" applyBorder="1" applyAlignment="1">
      <alignment vertical="center"/>
    </xf>
    <xf numFmtId="0" fontId="37" fillId="0" borderId="0" xfId="0" applyFont="1" applyAlignment="1">
      <alignment horizontal="right" vertical="center"/>
    </xf>
    <xf numFmtId="0" fontId="33" fillId="0" borderId="0" xfId="0" applyFont="1" applyAlignment="1">
      <alignment horizontal="center" vertical="center"/>
    </xf>
    <xf numFmtId="0" fontId="33" fillId="0" borderId="9" xfId="0" applyFont="1" applyBorder="1" applyAlignment="1">
      <alignment horizontal="left" vertical="center"/>
    </xf>
    <xf numFmtId="0" fontId="37" fillId="0" borderId="9" xfId="0" applyFont="1" applyBorder="1" applyAlignment="1">
      <alignment horizontal="right" vertical="center"/>
    </xf>
    <xf numFmtId="0" fontId="10" fillId="0" borderId="0" xfId="0" applyFont="1" applyAlignment="1">
      <alignment horizontal="left" vertical="center"/>
    </xf>
    <xf numFmtId="0" fontId="33" fillId="4" borderId="0" xfId="0" applyFont="1" applyFill="1" applyAlignment="1">
      <alignment horizontal="right" vertical="center"/>
    </xf>
    <xf numFmtId="0" fontId="33" fillId="4" borderId="2" xfId="0" applyFont="1" applyFill="1" applyBorder="1" applyAlignment="1">
      <alignment horizontal="right" vertical="center"/>
    </xf>
    <xf numFmtId="0" fontId="37" fillId="4" borderId="0" xfId="0" applyFont="1" applyFill="1" applyAlignment="1">
      <alignment horizontal="right" vertical="center"/>
    </xf>
    <xf numFmtId="0" fontId="11" fillId="0" borderId="0" xfId="0" applyFont="1" applyAlignment="1">
      <alignment vertical="center"/>
    </xf>
    <xf numFmtId="0" fontId="18" fillId="4" borderId="0" xfId="0" applyFont="1" applyFill="1" applyAlignment="1">
      <alignment horizontal="center" vertical="center"/>
    </xf>
    <xf numFmtId="49" fontId="18" fillId="4" borderId="0" xfId="0" applyNumberFormat="1" applyFont="1" applyFill="1" applyAlignment="1">
      <alignment horizontal="center" vertical="center"/>
    </xf>
    <xf numFmtId="1" fontId="18" fillId="4" borderId="0" xfId="0" applyNumberFormat="1" applyFont="1" applyFill="1" applyAlignment="1">
      <alignment horizontal="center" vertical="center"/>
    </xf>
    <xf numFmtId="49" fontId="33" fillId="0" borderId="0" xfId="0" applyNumberFormat="1" applyFont="1" applyAlignment="1">
      <alignment horizontal="center" vertical="center"/>
    </xf>
    <xf numFmtId="49" fontId="0" fillId="0" borderId="0" xfId="0" applyNumberFormat="1" applyAlignment="1">
      <alignment vertical="center"/>
    </xf>
    <xf numFmtId="49" fontId="4" fillId="2" borderId="13" xfId="0" applyNumberFormat="1" applyFont="1" applyFill="1" applyBorder="1" applyAlignment="1">
      <alignment horizontal="left" vertical="center"/>
    </xf>
    <xf numFmtId="49" fontId="4" fillId="4" borderId="0" xfId="0" applyNumberFormat="1" applyFont="1" applyFill="1" applyAlignment="1">
      <alignment vertical="center"/>
    </xf>
    <xf numFmtId="49" fontId="27" fillId="4" borderId="9" xfId="0" applyNumberFormat="1" applyFont="1" applyFill="1" applyBorder="1" applyAlignment="1">
      <alignment vertical="center"/>
    </xf>
    <xf numFmtId="49" fontId="27" fillId="0" borderId="0" xfId="0" applyNumberFormat="1" applyFont="1" applyAlignment="1">
      <alignment vertical="center"/>
    </xf>
    <xf numFmtId="49" fontId="4" fillId="2" borderId="5" xfId="0" applyNumberFormat="1" applyFont="1" applyFill="1" applyBorder="1" applyAlignment="1">
      <alignment vertical="center"/>
    </xf>
    <xf numFmtId="49" fontId="4" fillId="4" borderId="2" xfId="0" applyNumberFormat="1" applyFont="1" applyFill="1" applyBorder="1" applyAlignment="1">
      <alignment vertical="center"/>
    </xf>
    <xf numFmtId="49" fontId="27" fillId="4" borderId="8" xfId="0" applyNumberFormat="1" applyFont="1" applyFill="1" applyBorder="1" applyAlignment="1">
      <alignment vertical="center"/>
    </xf>
    <xf numFmtId="49" fontId="27" fillId="0" borderId="2" xfId="0" applyNumberFormat="1" applyFont="1" applyBorder="1" applyAlignment="1">
      <alignment vertical="center"/>
    </xf>
    <xf numFmtId="0" fontId="45" fillId="6" borderId="8" xfId="0" applyFont="1" applyFill="1" applyBorder="1" applyAlignment="1">
      <alignment vertical="center"/>
    </xf>
    <xf numFmtId="49" fontId="46" fillId="0" borderId="0" xfId="0" applyNumberFormat="1" applyFont="1" applyAlignment="1">
      <alignment vertical="top"/>
    </xf>
    <xf numFmtId="0" fontId="17" fillId="0" borderId="0" xfId="0" applyFont="1" applyAlignment="1">
      <alignment horizontal="left" vertical="center"/>
    </xf>
    <xf numFmtId="49" fontId="47" fillId="0" borderId="0" xfId="0" applyNumberFormat="1" applyFont="1" applyAlignment="1">
      <alignment vertical="top"/>
    </xf>
    <xf numFmtId="49" fontId="20" fillId="0" borderId="2" xfId="0" applyNumberFormat="1" applyFont="1" applyBorder="1" applyAlignment="1">
      <alignment horizontal="left" vertical="center"/>
    </xf>
    <xf numFmtId="0" fontId="22" fillId="5" borderId="4" xfId="0" applyFont="1" applyFill="1" applyBorder="1" applyAlignment="1">
      <alignment horizontal="right" vertical="center"/>
    </xf>
    <xf numFmtId="49" fontId="18" fillId="0" borderId="2" xfId="0" applyNumberFormat="1" applyFont="1" applyBorder="1" applyAlignment="1">
      <alignment horizontal="left" vertical="center"/>
    </xf>
    <xf numFmtId="49" fontId="20" fillId="0" borderId="8" xfId="0" applyNumberFormat="1" applyFont="1" applyBorder="1" applyAlignment="1">
      <alignment horizontal="left" vertical="center"/>
    </xf>
    <xf numFmtId="49" fontId="4" fillId="0" borderId="0" xfId="0" applyNumberFormat="1" applyFont="1" applyAlignment="1">
      <alignment horizontal="right" vertical="center"/>
    </xf>
    <xf numFmtId="49" fontId="18" fillId="0" borderId="0" xfId="0" applyNumberFormat="1" applyFont="1" applyAlignment="1">
      <alignment horizontal="left" vertical="center"/>
    </xf>
    <xf numFmtId="49" fontId="20" fillId="0" borderId="9" xfId="0" applyNumberFormat="1" applyFont="1" applyBorder="1" applyAlignment="1">
      <alignment horizontal="left" vertical="center"/>
    </xf>
    <xf numFmtId="49" fontId="23" fillId="0" borderId="8" xfId="0" applyNumberFormat="1" applyFont="1" applyBorder="1" applyAlignment="1">
      <alignment horizontal="right" vertical="center"/>
    </xf>
    <xf numFmtId="181" fontId="18" fillId="0" borderId="0" xfId="0" applyNumberFormat="1" applyFont="1" applyAlignment="1">
      <alignment horizontal="center" vertical="center"/>
    </xf>
    <xf numFmtId="49" fontId="36" fillId="0" borderId="8" xfId="0" applyNumberFormat="1" applyFont="1" applyBorder="1" applyAlignment="1">
      <alignment horizontal="right" vertical="center"/>
    </xf>
    <xf numFmtId="49" fontId="36" fillId="0" borderId="0" xfId="0" applyNumberFormat="1" applyFont="1" applyAlignment="1">
      <alignment horizontal="right" vertical="center"/>
    </xf>
    <xf numFmtId="49" fontId="48" fillId="4" borderId="0" xfId="0" applyNumberFormat="1" applyFont="1" applyFill="1" applyAlignment="1">
      <alignment horizontal="right" vertical="center"/>
    </xf>
    <xf numFmtId="0" fontId="36" fillId="0" borderId="0" xfId="0" applyFont="1" applyAlignment="1">
      <alignment vertical="center"/>
    </xf>
    <xf numFmtId="0" fontId="28" fillId="5" borderId="0" xfId="0" applyFont="1" applyFill="1" applyAlignment="1">
      <alignment horizontal="right" vertical="center"/>
    </xf>
    <xf numFmtId="49" fontId="18" fillId="0" borderId="2" xfId="0" applyNumberFormat="1" applyFont="1" applyBorder="1" applyAlignment="1">
      <alignment vertical="center"/>
    </xf>
    <xf numFmtId="49" fontId="18" fillId="0" borderId="9" xfId="0" applyNumberFormat="1" applyFont="1" applyBorder="1" applyAlignment="1">
      <alignment vertical="center"/>
    </xf>
    <xf numFmtId="0" fontId="28" fillId="5" borderId="9" xfId="0" applyFont="1" applyFill="1" applyBorder="1" applyAlignment="1">
      <alignment horizontal="right" vertical="center"/>
    </xf>
    <xf numFmtId="49" fontId="18" fillId="0" borderId="9" xfId="0" applyNumberFormat="1" applyFont="1" applyBorder="1" applyAlignment="1">
      <alignment horizontal="left" vertical="center"/>
    </xf>
    <xf numFmtId="49" fontId="18" fillId="0" borderId="8" xfId="0" applyNumberFormat="1" applyFont="1" applyBorder="1" applyAlignment="1">
      <alignment vertical="center"/>
    </xf>
    <xf numFmtId="49" fontId="4" fillId="7" borderId="0" xfId="0" applyNumberFormat="1" applyFont="1" applyFill="1" applyAlignment="1">
      <alignment horizontal="center" vertical="center"/>
    </xf>
    <xf numFmtId="49" fontId="18" fillId="7" borderId="0" xfId="0" applyNumberFormat="1" applyFont="1" applyFill="1" applyAlignment="1">
      <alignment vertical="center"/>
    </xf>
    <xf numFmtId="49" fontId="20" fillId="7" borderId="0" xfId="0" applyNumberFormat="1" applyFont="1" applyFill="1" applyAlignment="1">
      <alignment vertical="center"/>
    </xf>
    <xf numFmtId="49" fontId="17" fillId="0" borderId="2" xfId="0" applyNumberFormat="1" applyFont="1" applyBorder="1" applyAlignment="1">
      <alignment horizontal="left" vertical="center"/>
    </xf>
    <xf numFmtId="49" fontId="18" fillId="7" borderId="2" xfId="0" applyNumberFormat="1" applyFont="1" applyFill="1" applyBorder="1" applyAlignment="1">
      <alignment vertical="center"/>
    </xf>
    <xf numFmtId="0" fontId="18" fillId="4" borderId="0" xfId="0" applyFont="1" applyFill="1" applyAlignment="1">
      <alignment horizontal="right" vertical="center"/>
    </xf>
    <xf numFmtId="49" fontId="4" fillId="7" borderId="0" xfId="0" applyNumberFormat="1" applyFont="1" applyFill="1" applyAlignment="1">
      <alignment horizontal="right" vertical="center"/>
    </xf>
    <xf numFmtId="0" fontId="28" fillId="8" borderId="6" xfId="0" applyFont="1" applyFill="1" applyBorder="1" applyAlignment="1">
      <alignment horizontal="right" vertical="center"/>
    </xf>
    <xf numFmtId="49" fontId="20" fillId="7" borderId="2" xfId="0" applyNumberFormat="1" applyFont="1" applyFill="1" applyBorder="1" applyAlignment="1">
      <alignment vertical="center"/>
    </xf>
    <xf numFmtId="49" fontId="17" fillId="0" borderId="2" xfId="0" applyNumberFormat="1" applyFont="1" applyBorder="1" applyAlignment="1">
      <alignment horizontal="center" vertical="center"/>
    </xf>
    <xf numFmtId="49" fontId="18" fillId="7" borderId="8" xfId="0" applyNumberFormat="1" applyFont="1" applyFill="1" applyBorder="1" applyAlignment="1">
      <alignment vertical="center"/>
    </xf>
    <xf numFmtId="0" fontId="11" fillId="0" borderId="0" xfId="0" applyFont="1" applyAlignment="1">
      <alignment horizontal="left" vertical="center"/>
    </xf>
    <xf numFmtId="181" fontId="18" fillId="0" borderId="0" xfId="0" applyNumberFormat="1" applyFont="1" applyAlignment="1">
      <alignment vertical="center"/>
    </xf>
    <xf numFmtId="180" fontId="18" fillId="0" borderId="2" xfId="0" applyNumberFormat="1" applyFont="1" applyBorder="1" applyAlignment="1">
      <alignment horizontal="center" vertical="center"/>
    </xf>
    <xf numFmtId="49" fontId="17" fillId="0" borderId="0" xfId="0" applyNumberFormat="1" applyFont="1" applyAlignment="1">
      <alignment vertical="center"/>
    </xf>
    <xf numFmtId="49" fontId="17" fillId="0" borderId="0" xfId="0" applyNumberFormat="1" applyFont="1" applyAlignment="1">
      <alignment horizontal="left" vertical="center"/>
    </xf>
    <xf numFmtId="182" fontId="18" fillId="0" borderId="0" xfId="0" applyNumberFormat="1" applyFont="1" applyAlignment="1">
      <alignment horizontal="center" vertical="center"/>
    </xf>
    <xf numFmtId="0" fontId="30" fillId="0" borderId="0" xfId="0" applyFont="1" applyFill="1" applyAlignment="1">
      <alignment horizontal="center"/>
    </xf>
    <xf numFmtId="0" fontId="49" fillId="0" borderId="0" xfId="0" applyFont="1" applyFill="1" applyAlignment="1">
      <alignment horizontal="left"/>
    </xf>
    <xf numFmtId="0" fontId="30" fillId="0" borderId="0" xfId="0" applyFont="1" applyFill="1" applyAlignment="1">
      <alignment horizontal="left"/>
    </xf>
    <xf numFmtId="0" fontId="50" fillId="0" borderId="0" xfId="0" applyFont="1" applyFill="1" applyAlignment="1"/>
    <xf numFmtId="183" fontId="30" fillId="0" borderId="0" xfId="0" applyNumberFormat="1" applyFont="1" applyFill="1" applyAlignment="1"/>
    <xf numFmtId="0" fontId="30" fillId="0" borderId="19" xfId="0" applyFont="1" applyFill="1" applyBorder="1" applyAlignment="1">
      <alignment horizontal="center"/>
    </xf>
    <xf numFmtId="0" fontId="30" fillId="0" borderId="20" xfId="0" applyFont="1" applyFill="1" applyBorder="1" applyAlignment="1"/>
    <xf numFmtId="49" fontId="30" fillId="0" borderId="20" xfId="0" applyNumberFormat="1" applyFont="1" applyFill="1" applyBorder="1" applyAlignment="1">
      <alignment horizontal="center"/>
    </xf>
    <xf numFmtId="0" fontId="30" fillId="0" borderId="21" xfId="0" applyNumberFormat="1" applyFont="1" applyFill="1" applyBorder="1" applyAlignment="1">
      <alignment horizontal="center"/>
    </xf>
    <xf numFmtId="0" fontId="30" fillId="0" borderId="22" xfId="0" applyFont="1" applyFill="1" applyBorder="1" applyAlignment="1">
      <alignment horizontal="center"/>
    </xf>
    <xf numFmtId="0" fontId="30" fillId="0" borderId="22" xfId="0" applyFont="1" applyFill="1" applyBorder="1" applyAlignment="1"/>
    <xf numFmtId="49" fontId="30" fillId="9" borderId="0" xfId="0" applyNumberFormat="1" applyFont="1" applyFill="1" applyAlignment="1">
      <alignment horizontal="center"/>
    </xf>
    <xf numFmtId="49" fontId="30" fillId="0" borderId="22" xfId="0" applyNumberFormat="1" applyFont="1" applyFill="1" applyBorder="1" applyAlignment="1">
      <alignment horizontal="center"/>
    </xf>
    <xf numFmtId="0" fontId="51" fillId="0" borderId="22" xfId="0" applyNumberFormat="1" applyFont="1" applyFill="1" applyBorder="1" applyAlignment="1">
      <alignment horizontal="center"/>
    </xf>
    <xf numFmtId="0" fontId="30" fillId="0" borderId="23" xfId="0" applyFont="1" applyFill="1" applyBorder="1" applyAlignment="1">
      <alignment horizontal="center"/>
    </xf>
    <xf numFmtId="0" fontId="30" fillId="0" borderId="23" xfId="0" applyFont="1" applyFill="1" applyBorder="1" applyAlignment="1"/>
    <xf numFmtId="49" fontId="30" fillId="0" borderId="23" xfId="0" applyNumberFormat="1" applyFont="1" applyFill="1" applyBorder="1" applyAlignment="1">
      <alignment horizontal="center"/>
    </xf>
    <xf numFmtId="49" fontId="30" fillId="9" borderId="23" xfId="0" applyNumberFormat="1" applyFont="1" applyFill="1" applyBorder="1" applyAlignment="1">
      <alignment horizontal="center"/>
    </xf>
    <xf numFmtId="0" fontId="51" fillId="0" borderId="23" xfId="0" applyNumberFormat="1" applyFont="1" applyFill="1" applyBorder="1" applyAlignment="1">
      <alignment horizontal="center"/>
    </xf>
    <xf numFmtId="49" fontId="30" fillId="0" borderId="0" xfId="0" applyNumberFormat="1" applyFont="1" applyFill="1" applyAlignment="1">
      <alignment horizontal="center"/>
    </xf>
    <xf numFmtId="0" fontId="30" fillId="0" borderId="0" xfId="0" applyNumberFormat="1" applyFont="1" applyFill="1" applyAlignment="1">
      <alignment horizontal="center"/>
    </xf>
    <xf numFmtId="49" fontId="30" fillId="9" borderId="22" xfId="0" applyNumberFormat="1" applyFont="1" applyFill="1" applyBorder="1" applyAlignment="1">
      <alignment horizontal="center"/>
    </xf>
    <xf numFmtId="181" fontId="51" fillId="0" borderId="22" xfId="0" applyNumberFormat="1" applyFont="1" applyFill="1" applyBorder="1" applyAlignment="1">
      <alignment horizontal="center"/>
    </xf>
    <xf numFmtId="0" fontId="52" fillId="0" borderId="0" xfId="0" applyFont="1" applyFill="1" applyAlignment="1"/>
    <xf numFmtId="0" fontId="53" fillId="0" borderId="0" xfId="0" applyFont="1" applyFill="1" applyAlignment="1"/>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29">
    <dxf>
      <font>
        <b val="1"/>
        <i val="0"/>
      </font>
    </dxf>
    <dxf>
      <font>
        <b val="0"/>
        <i val="0"/>
      </font>
    </dxf>
    <dxf>
      <font>
        <i val="0"/>
        <color indexed="9"/>
      </font>
    </dxf>
    <dxf>
      <font>
        <b val="1"/>
        <i val="0"/>
        <color indexed="8"/>
      </font>
      <fill>
        <patternFill patternType="solid">
          <bgColor indexed="42"/>
        </patternFill>
      </fill>
    </dxf>
    <dxf>
      <font>
        <i val="0"/>
        <color indexed="11"/>
      </font>
    </dxf>
    <dxf>
      <font>
        <b val="1"/>
        <i val="0"/>
        <color indexed="11"/>
      </font>
    </dxf>
    <dxf>
      <font>
        <b val="0"/>
        <i val="1"/>
        <color indexed="10"/>
      </font>
    </dxf>
    <dxf>
      <font>
        <i val="0"/>
        <color indexed="9"/>
      </font>
      <fill>
        <patternFill patternType="solid">
          <bgColor indexed="42"/>
        </patternFill>
      </fill>
    </dxf>
    <dxf>
      <font>
        <b val="1"/>
        <i val="0"/>
        <color indexed="8"/>
      </font>
      <fill>
        <patternFill patternType="solid">
          <bgColor indexed="42"/>
        </patternFill>
      </fill>
    </dxf>
    <dxf>
      <font>
        <color indexed="9"/>
      </font>
      <fill>
        <patternFill patternType="solid">
          <bgColor indexed="42"/>
        </patternFill>
      </fill>
    </dxf>
    <dxf>
      <font>
        <color indexed="11"/>
      </font>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18"/>
      <tableStyleElement type="headerRow" dxfId="17"/>
      <tableStyleElement type="totalRow" dxfId="16"/>
      <tableStyleElement type="firstColumn" dxfId="15"/>
      <tableStyleElement type="lastColumn" dxfId="14"/>
      <tableStyleElement type="firstRowStripe" dxfId="13"/>
      <tableStyleElement type="firstColumnStripe" dxfId="12"/>
    </tableStyle>
    <tableStyle name="PivotStylePreset2_Accent1" table="0" count="10" xr9:uid="{267968C8-6FFD-4C36-ACC1-9EA1FD1885CA}">
      <tableStyleElement type="headerRow" dxfId="28"/>
      <tableStyleElement type="totalRow" dxfId="27"/>
      <tableStyleElement type="firstRowStripe" dxfId="26"/>
      <tableStyleElement type="firstColumnStripe" dxfId="25"/>
      <tableStyleElement type="firstSubtotalRow" dxfId="24"/>
      <tableStyleElement type="secondSubtotalRow" dxfId="23"/>
      <tableStyleElement type="firstRowSubheading" dxfId="22"/>
      <tableStyleElement type="secondRowSubheading" dxfId="21"/>
      <tableStyleElement type="pageFieldLabels" dxfId="20"/>
      <tableStyleElement type="pageFieldValues" dxfId="1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externalLink" Target="externalLinks/externalLink3.xml"/><Relationship Id="rId11" Type="http://schemas.openxmlformats.org/officeDocument/2006/relationships/externalLink" Target="externalLinks/externalLink2.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Button" val="0"/>
</file>

<file path=xl/ctrlProps/ctrlProp10.xml><?xml version="1.0" encoding="utf-8"?>
<formControlPr xmlns="http://schemas.microsoft.com/office/spreadsheetml/2009/9/main" objectType="Button" val="0"/>
</file>

<file path=xl/ctrlProps/ctrlProp11.xml><?xml version="1.0" encoding="utf-8"?>
<formControlPr xmlns="http://schemas.microsoft.com/office/spreadsheetml/2009/9/main" objectType="Button" val="0"/>
</file>

<file path=xl/ctrlProps/ctrlProp12.xml><?xml version="1.0" encoding="utf-8"?>
<formControlPr xmlns="http://schemas.microsoft.com/office/spreadsheetml/2009/9/main" objectType="Button" val="0"/>
</file>

<file path=xl/ctrlProps/ctrlProp13.xml><?xml version="1.0" encoding="utf-8"?>
<formControlPr xmlns="http://schemas.microsoft.com/office/spreadsheetml/2009/9/main" objectType="Button" val="0"/>
</file>

<file path=xl/ctrlProps/ctrlProp14.xml><?xml version="1.0" encoding="utf-8"?>
<formControlPr xmlns="http://schemas.microsoft.com/office/spreadsheetml/2009/9/main" objectType="Button" val="0"/>
</file>

<file path=xl/ctrlProps/ctrlProp15.xml><?xml version="1.0" encoding="utf-8"?>
<formControlPr xmlns="http://schemas.microsoft.com/office/spreadsheetml/2009/9/main" objectType="Button" val="0"/>
</file>

<file path=xl/ctrlProps/ctrlProp16.xml><?xml version="1.0" encoding="utf-8"?>
<formControlPr xmlns="http://schemas.microsoft.com/office/spreadsheetml/2009/9/main" objectType="Button" val="0"/>
</file>

<file path=xl/ctrlProps/ctrlProp2.xml><?xml version="1.0" encoding="utf-8"?>
<formControlPr xmlns="http://schemas.microsoft.com/office/spreadsheetml/2009/9/main" objectType="Button" val="0"/>
</file>

<file path=xl/ctrlProps/ctrlProp3.xml><?xml version="1.0" encoding="utf-8"?>
<formControlPr xmlns="http://schemas.microsoft.com/office/spreadsheetml/2009/9/main" objectType="Button" val="0"/>
</file>

<file path=xl/ctrlProps/ctrlProp4.xml><?xml version="1.0" encoding="utf-8"?>
<formControlPr xmlns="http://schemas.microsoft.com/office/spreadsheetml/2009/9/main" objectType="Button" val="0"/>
</file>

<file path=xl/ctrlProps/ctrlProp5.xml><?xml version="1.0" encoding="utf-8"?>
<formControlPr xmlns="http://schemas.microsoft.com/office/spreadsheetml/2009/9/main" objectType="Button" val="0"/>
</file>

<file path=xl/ctrlProps/ctrlProp6.xml><?xml version="1.0" encoding="utf-8"?>
<formControlPr xmlns="http://schemas.microsoft.com/office/spreadsheetml/2009/9/main" objectType="Button" val="0"/>
</file>

<file path=xl/ctrlProps/ctrlProp7.xml><?xml version="1.0" encoding="utf-8"?>
<formControlPr xmlns="http://schemas.microsoft.com/office/spreadsheetml/2009/9/main" objectType="Button" val="0"/>
</file>

<file path=xl/ctrlProps/ctrlProp8.xml><?xml version="1.0" encoding="utf-8"?>
<formControlPr xmlns="http://schemas.microsoft.com/office/spreadsheetml/2009/9/main" objectType="Button" val="0"/>
</file>

<file path=xl/ctrlProps/ctrlProp9.xml><?xml version="1.0" encoding="utf-8"?>
<formControlPr xmlns="http://schemas.microsoft.com/office/spreadsheetml/2009/9/main" objectType="Button" val="0"/>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image" Target="../media/image3.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426720</xdr:colOff>
      <xdr:row>3</xdr:row>
      <xdr:rowOff>60960</xdr:rowOff>
    </xdr:from>
    <xdr:to>
      <xdr:col>4</xdr:col>
      <xdr:colOff>431165</xdr:colOff>
      <xdr:row>6</xdr:row>
      <xdr:rowOff>167640</xdr:rowOff>
    </xdr:to>
    <xdr:pic>
      <xdr:nvPicPr>
        <xdr:cNvPr id="2" name="Picture 1"/>
        <xdr:cNvPicPr/>
      </xdr:nvPicPr>
      <xdr:blipFill>
        <a:blip r:embed="rId1">
          <a:extLst>
            <a:ext uri="{28A0092B-C50C-407E-A947-70E740481C1C}">
              <a14:useLocalDpi xmlns:a14="http://schemas.microsoft.com/office/drawing/2010/main" val="0"/>
            </a:ext>
          </a:extLst>
        </a:blip>
        <a:srcRect/>
        <a:stretch>
          <a:fillRect/>
        </a:stretch>
      </xdr:blipFill>
      <xdr:spPr>
        <a:xfrm>
          <a:off x="3383280" y="655320"/>
          <a:ext cx="621665" cy="655320"/>
        </a:xfrm>
        <a:prstGeom prst="rect">
          <a:avLst/>
        </a:prstGeom>
        <a:noFill/>
      </xdr:spPr>
    </xdr:pic>
    <xdr:clientData/>
  </xdr:twoCellAnchor>
  <xdr:twoCellAnchor editAs="oneCell">
    <xdr:from>
      <xdr:col>5</xdr:col>
      <xdr:colOff>601980</xdr:colOff>
      <xdr:row>3</xdr:row>
      <xdr:rowOff>129540</xdr:rowOff>
    </xdr:from>
    <xdr:to>
      <xdr:col>7</xdr:col>
      <xdr:colOff>347980</xdr:colOff>
      <xdr:row>6</xdr:row>
      <xdr:rowOff>38100</xdr:rowOff>
    </xdr:to>
    <xdr:pic>
      <xdr:nvPicPr>
        <xdr:cNvPr id="3" name="Picture 2" descr="See the source image"/>
        <xdr:cNvPicPr>
          <a:picLocks noChangeAspect="1" noChangeArrowheads="1"/>
        </xdr:cNvPicPr>
      </xdr:nvPicPr>
      <xdr:blipFill>
        <a:blip r:embed="rId2" cstate="print"/>
        <a:srcRect/>
        <a:stretch>
          <a:fillRect/>
        </a:stretch>
      </xdr:blipFill>
      <xdr:spPr>
        <a:xfrm>
          <a:off x="4792980" y="723900"/>
          <a:ext cx="980440" cy="457200"/>
        </a:xfrm>
        <a:prstGeom prst="rect">
          <a:avLst/>
        </a:prstGeom>
        <a:noFill/>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xdr:from>
          <xdr:col>11</xdr:col>
          <xdr:colOff>396240</xdr:colOff>
          <xdr:row>0</xdr:row>
          <xdr:rowOff>7620</xdr:rowOff>
        </xdr:from>
        <xdr:to>
          <xdr:col>13</xdr:col>
          <xdr:colOff>273685</xdr:colOff>
          <xdr:row>0</xdr:row>
          <xdr:rowOff>136525</xdr:rowOff>
        </xdr:to>
        <xdr:sp macro="[3]!Jun_Show_CU">
          <xdr:nvSpPr>
            <xdr:cNvPr id="16385" name="Button 1" hidden="1">
              <a:extLst>
                <a:ext uri="{63B3BB69-23CF-44E3-9099-C40C66FF867C}">
                  <a14:compatExt spid="_x0000_s16385"/>
                </a:ext>
              </a:extLst>
            </xdr:cNvPr>
            <xdr:cNvSpPr/>
          </xdr:nvSpPr>
          <xdr:spPr>
            <a:xfrm>
              <a:off x="5318760" y="7620"/>
              <a:ext cx="723265" cy="128905"/>
            </a:xfrm>
            <a:prstGeom prst="rect">
              <a:avLst/>
            </a:prstGeom>
          </xdr:spPr>
          <xdr:txBody>
            <a:bodyPr vert="horz" wrap="square"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rPr>
                <a:t>Show CU</a:t>
              </a:r>
              <a:endPar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388620</xdr:colOff>
          <xdr:row>0</xdr:row>
          <xdr:rowOff>136525</xdr:rowOff>
        </xdr:from>
        <xdr:to>
          <xdr:col>13</xdr:col>
          <xdr:colOff>273685</xdr:colOff>
          <xdr:row>1</xdr:row>
          <xdr:rowOff>38100</xdr:rowOff>
        </xdr:to>
        <xdr:sp macro="[3]!Jun_Hide_CU">
          <xdr:nvSpPr>
            <xdr:cNvPr id="16386" name="Button 2" hidden="1">
              <a:extLst>
                <a:ext uri="{63B3BB69-23CF-44E3-9099-C40C66FF867C}">
                  <a14:compatExt spid="_x0000_s16386"/>
                </a:ext>
              </a:extLst>
            </xdr:cNvPr>
            <xdr:cNvSpPr/>
          </xdr:nvSpPr>
          <xdr:spPr>
            <a:xfrm>
              <a:off x="5311140" y="136525"/>
              <a:ext cx="730885" cy="177800"/>
            </a:xfrm>
            <a:prstGeom prst="rect">
              <a:avLst/>
            </a:prstGeom>
          </xdr:spPr>
          <xdr:txBody>
            <a:bodyPr vert="horz" wrap="square"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rPr>
                <a:t>HideCU</a:t>
              </a:r>
              <a:endPar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endParaRPr>
            </a:p>
          </xdr:txBody>
        </xdr:sp>
        <xdr:clientData fPrintsWithSheet="0"/>
      </xdr:twoCellAnchor>
    </mc:Choice>
    <mc:Fallback/>
  </mc:AlternateContent>
  <xdr:twoCellAnchor editAs="oneCell">
    <xdr:from>
      <xdr:col>13</xdr:col>
      <xdr:colOff>601980</xdr:colOff>
      <xdr:row>7</xdr:row>
      <xdr:rowOff>45720</xdr:rowOff>
    </xdr:from>
    <xdr:to>
      <xdr:col>15</xdr:col>
      <xdr:colOff>377825</xdr:colOff>
      <xdr:row>12</xdr:row>
      <xdr:rowOff>91440</xdr:rowOff>
    </xdr:to>
    <xdr:pic>
      <xdr:nvPicPr>
        <xdr:cNvPr id="3" name="Picture 2"/>
        <xdr:cNvPicPr/>
      </xdr:nvPicPr>
      <xdr:blipFill>
        <a:blip r:embed="rId1">
          <a:extLst>
            <a:ext uri="{28A0092B-C50C-407E-A947-70E740481C1C}">
              <a14:useLocalDpi xmlns:a14="http://schemas.microsoft.com/office/drawing/2010/main" val="0"/>
            </a:ext>
          </a:extLst>
        </a:blip>
        <a:srcRect/>
        <a:stretch>
          <a:fillRect/>
        </a:stretch>
      </xdr:blipFill>
      <xdr:spPr>
        <a:xfrm>
          <a:off x="6370320" y="1068705"/>
          <a:ext cx="621665" cy="655320"/>
        </a:xfrm>
        <a:prstGeom prst="rect">
          <a:avLst/>
        </a:prstGeom>
        <a:noFill/>
      </xdr:spPr>
    </xdr:pic>
    <xdr:clientData/>
  </xdr:twoCellAnchor>
  <xdr:twoCellAnchor editAs="oneCell">
    <xdr:from>
      <xdr:col>13</xdr:col>
      <xdr:colOff>419100</xdr:colOff>
      <xdr:row>0</xdr:row>
      <xdr:rowOff>635</xdr:rowOff>
    </xdr:from>
    <xdr:to>
      <xdr:col>15</xdr:col>
      <xdr:colOff>553720</xdr:colOff>
      <xdr:row>2</xdr:row>
      <xdr:rowOff>13970</xdr:rowOff>
    </xdr:to>
    <xdr:pic>
      <xdr:nvPicPr>
        <xdr:cNvPr id="4" name="Picture 3" descr="See the source image"/>
        <xdr:cNvPicPr>
          <a:picLocks noChangeAspect="1" noChangeArrowheads="1"/>
        </xdr:cNvPicPr>
      </xdr:nvPicPr>
      <xdr:blipFill>
        <a:blip r:embed="rId2" cstate="print"/>
        <a:srcRect/>
        <a:stretch>
          <a:fillRect/>
        </a:stretch>
      </xdr:blipFill>
      <xdr:spPr>
        <a:xfrm>
          <a:off x="6187440" y="635"/>
          <a:ext cx="980440" cy="457200"/>
        </a:xfrm>
        <a:prstGeom prst="rect">
          <a:avLst/>
        </a:prstGeom>
        <a:noFill/>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xdr:from>
          <xdr:col>11</xdr:col>
          <xdr:colOff>426720</xdr:colOff>
          <xdr:row>0</xdr:row>
          <xdr:rowOff>7620</xdr:rowOff>
        </xdr:from>
        <xdr:to>
          <xdr:col>13</xdr:col>
          <xdr:colOff>304800</xdr:colOff>
          <xdr:row>0</xdr:row>
          <xdr:rowOff>136525</xdr:rowOff>
        </xdr:to>
        <xdr:sp macro="[3]!Jun_Show_CU">
          <xdr:nvSpPr>
            <xdr:cNvPr id="15361" name="Button 1" hidden="1">
              <a:extLst>
                <a:ext uri="{63B3BB69-23CF-44E3-9099-C40C66FF867C}">
                  <a14:compatExt spid="_x0000_s15361"/>
                </a:ext>
              </a:extLst>
            </xdr:cNvPr>
            <xdr:cNvSpPr/>
          </xdr:nvSpPr>
          <xdr:spPr>
            <a:xfrm>
              <a:off x="5151120" y="7620"/>
              <a:ext cx="723900" cy="128905"/>
            </a:xfrm>
            <a:prstGeom prst="rect">
              <a:avLst/>
            </a:prstGeom>
          </xdr:spPr>
          <xdr:txBody>
            <a:bodyPr vert="horz" wrap="square"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rPr>
                <a:t>Show CU</a:t>
              </a:r>
              <a:endPar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419100</xdr:colOff>
          <xdr:row>0</xdr:row>
          <xdr:rowOff>144145</xdr:rowOff>
        </xdr:from>
        <xdr:to>
          <xdr:col>13</xdr:col>
          <xdr:colOff>304800</xdr:colOff>
          <xdr:row>1</xdr:row>
          <xdr:rowOff>45720</xdr:rowOff>
        </xdr:to>
        <xdr:sp macro="[3]!Jun_Hide_CU">
          <xdr:nvSpPr>
            <xdr:cNvPr id="15362" name="Button 2" hidden="1">
              <a:extLst>
                <a:ext uri="{63B3BB69-23CF-44E3-9099-C40C66FF867C}">
                  <a14:compatExt spid="_x0000_s15362"/>
                </a:ext>
              </a:extLst>
            </xdr:cNvPr>
            <xdr:cNvSpPr/>
          </xdr:nvSpPr>
          <xdr:spPr>
            <a:xfrm>
              <a:off x="5143500" y="144145"/>
              <a:ext cx="731520" cy="177800"/>
            </a:xfrm>
            <a:prstGeom prst="rect">
              <a:avLst/>
            </a:prstGeom>
          </xdr:spPr>
          <xdr:txBody>
            <a:bodyPr vert="horz" wrap="square"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rPr>
                <a:t>HideCU</a:t>
              </a:r>
              <a:endPar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endParaRPr>
            </a:p>
          </xdr:txBody>
        </xdr:sp>
        <xdr:clientData fPrintsWithSheet="0"/>
      </xdr:twoCellAnchor>
    </mc:Choice>
    <mc:Fallback/>
  </mc:AlternateContent>
  <xdr:twoCellAnchor editAs="oneCell">
    <xdr:from>
      <xdr:col>9</xdr:col>
      <xdr:colOff>457200</xdr:colOff>
      <xdr:row>73</xdr:row>
      <xdr:rowOff>106680</xdr:rowOff>
    </xdr:from>
    <xdr:to>
      <xdr:col>11</xdr:col>
      <xdr:colOff>233045</xdr:colOff>
      <xdr:row>79</xdr:row>
      <xdr:rowOff>76200</xdr:rowOff>
    </xdr:to>
    <xdr:pic>
      <xdr:nvPicPr>
        <xdr:cNvPr id="2" name="Picture 1"/>
        <xdr:cNvPicPr/>
      </xdr:nvPicPr>
      <xdr:blipFill>
        <a:blip r:embed="rId1">
          <a:extLst>
            <a:ext uri="{28A0092B-C50C-407E-A947-70E740481C1C}">
              <a14:useLocalDpi xmlns:a14="http://schemas.microsoft.com/office/drawing/2010/main" val="0"/>
            </a:ext>
          </a:extLst>
        </a:blip>
        <a:srcRect/>
        <a:stretch>
          <a:fillRect/>
        </a:stretch>
      </xdr:blipFill>
      <xdr:spPr>
        <a:xfrm>
          <a:off x="4335780" y="9081135"/>
          <a:ext cx="621665" cy="655320"/>
        </a:xfrm>
        <a:prstGeom prst="rect">
          <a:avLst/>
        </a:prstGeom>
        <a:noFill/>
      </xdr:spPr>
    </xdr:pic>
    <xdr:clientData/>
  </xdr:twoCellAnchor>
  <xdr:twoCellAnchor editAs="oneCell">
    <xdr:from>
      <xdr:col>13</xdr:col>
      <xdr:colOff>480060</xdr:colOff>
      <xdr:row>0</xdr:row>
      <xdr:rowOff>635</xdr:rowOff>
    </xdr:from>
    <xdr:to>
      <xdr:col>15</xdr:col>
      <xdr:colOff>614680</xdr:colOff>
      <xdr:row>2</xdr:row>
      <xdr:rowOff>13970</xdr:rowOff>
    </xdr:to>
    <xdr:pic>
      <xdr:nvPicPr>
        <xdr:cNvPr id="3" name="Picture 2" descr="See the source image"/>
        <xdr:cNvPicPr>
          <a:picLocks noChangeAspect="1" noChangeArrowheads="1"/>
        </xdr:cNvPicPr>
      </xdr:nvPicPr>
      <xdr:blipFill>
        <a:blip r:embed="rId2" cstate="print"/>
        <a:srcRect/>
        <a:stretch>
          <a:fillRect/>
        </a:stretch>
      </xdr:blipFill>
      <xdr:spPr>
        <a:xfrm>
          <a:off x="6050280" y="635"/>
          <a:ext cx="980440" cy="457200"/>
        </a:xfrm>
        <a:prstGeom prst="rect">
          <a:avLst/>
        </a:prstGeom>
        <a:noFill/>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xdr:from>
          <xdr:col>11</xdr:col>
          <xdr:colOff>396240</xdr:colOff>
          <xdr:row>0</xdr:row>
          <xdr:rowOff>7620</xdr:rowOff>
        </xdr:from>
        <xdr:to>
          <xdr:col>13</xdr:col>
          <xdr:colOff>273685</xdr:colOff>
          <xdr:row>0</xdr:row>
          <xdr:rowOff>136525</xdr:rowOff>
        </xdr:to>
        <xdr:sp macro="[1]!Jun_Show_CU">
          <xdr:nvSpPr>
            <xdr:cNvPr id="8193" name="Button 1" hidden="1">
              <a:extLst>
                <a:ext uri="{63B3BB69-23CF-44E3-9099-C40C66FF867C}">
                  <a14:compatExt spid="_x0000_s8193"/>
                </a:ext>
              </a:extLst>
            </xdr:cNvPr>
            <xdr:cNvSpPr/>
          </xdr:nvSpPr>
          <xdr:spPr>
            <a:xfrm>
              <a:off x="6042660" y="7620"/>
              <a:ext cx="723265" cy="128905"/>
            </a:xfrm>
            <a:prstGeom prst="rect">
              <a:avLst/>
            </a:prstGeom>
          </xdr:spPr>
          <xdr:txBody>
            <a:bodyPr vert="horz" wrap="square"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rPr>
                <a:t>Show CU</a:t>
              </a:r>
              <a:endPar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388620</xdr:colOff>
          <xdr:row>0</xdr:row>
          <xdr:rowOff>136525</xdr:rowOff>
        </xdr:from>
        <xdr:to>
          <xdr:col>13</xdr:col>
          <xdr:colOff>273685</xdr:colOff>
          <xdr:row>1</xdr:row>
          <xdr:rowOff>38100</xdr:rowOff>
        </xdr:to>
        <xdr:sp macro="[1]!Jun_Hide_CU">
          <xdr:nvSpPr>
            <xdr:cNvPr id="8194" name="Button 2" hidden="1">
              <a:extLst>
                <a:ext uri="{63B3BB69-23CF-44E3-9099-C40C66FF867C}">
                  <a14:compatExt spid="_x0000_s8194"/>
                </a:ext>
              </a:extLst>
            </xdr:cNvPr>
            <xdr:cNvSpPr/>
          </xdr:nvSpPr>
          <xdr:spPr>
            <a:xfrm>
              <a:off x="6035040" y="136525"/>
              <a:ext cx="730885" cy="177800"/>
            </a:xfrm>
            <a:prstGeom prst="rect">
              <a:avLst/>
            </a:prstGeom>
          </xdr:spPr>
          <xdr:txBody>
            <a:bodyPr vert="horz" wrap="square"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rPr>
                <a:t>HideCU</a:t>
              </a:r>
              <a:endPar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endParaRPr>
            </a:p>
          </xdr:txBody>
        </xdr:sp>
        <xdr:clientData fPrintsWithSheet="0"/>
      </xdr:twoCellAnchor>
    </mc:Choice>
    <mc:Fallback/>
  </mc:AlternateContent>
  <xdr:twoCellAnchor editAs="oneCell">
    <xdr:from>
      <xdr:col>13</xdr:col>
      <xdr:colOff>0</xdr:colOff>
      <xdr:row>8</xdr:row>
      <xdr:rowOff>0</xdr:rowOff>
    </xdr:from>
    <xdr:to>
      <xdr:col>15</xdr:col>
      <xdr:colOff>659130</xdr:colOff>
      <xdr:row>10</xdr:row>
      <xdr:rowOff>55880</xdr:rowOff>
    </xdr:to>
    <xdr:pic>
      <xdr:nvPicPr>
        <xdr:cNvPr id="2" name="Picture 1"/>
        <xdr:cNvPicPr/>
      </xdr:nvPicPr>
      <xdr:blipFill>
        <a:blip r:embed="rId1" cstate="print">
          <a:extLst>
            <a:ext uri="{28A0092B-C50C-407E-A947-70E740481C1C}">
              <a14:useLocalDpi xmlns:a14="http://schemas.microsoft.com/office/drawing/2010/main" val="0"/>
            </a:ext>
          </a:extLst>
        </a:blip>
        <a:srcRect/>
        <a:stretch>
          <a:fillRect/>
        </a:stretch>
      </xdr:blipFill>
      <xdr:spPr>
        <a:xfrm>
          <a:off x="6492240" y="1144905"/>
          <a:ext cx="1504950" cy="299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228600</xdr:colOff>
      <xdr:row>35</xdr:row>
      <xdr:rowOff>0</xdr:rowOff>
    </xdr:from>
    <xdr:to>
      <xdr:col>13</xdr:col>
      <xdr:colOff>4445</xdr:colOff>
      <xdr:row>40</xdr:row>
      <xdr:rowOff>45720</xdr:rowOff>
    </xdr:to>
    <xdr:pic>
      <xdr:nvPicPr>
        <xdr:cNvPr id="3" name="Picture 2"/>
        <xdr:cNvPicPr/>
      </xdr:nvPicPr>
      <xdr:blipFill>
        <a:blip r:embed="rId2">
          <a:extLst>
            <a:ext uri="{28A0092B-C50C-407E-A947-70E740481C1C}">
              <a14:useLocalDpi xmlns:a14="http://schemas.microsoft.com/office/drawing/2010/main" val="0"/>
            </a:ext>
          </a:extLst>
        </a:blip>
        <a:srcRect/>
        <a:stretch>
          <a:fillRect/>
        </a:stretch>
      </xdr:blipFill>
      <xdr:spPr>
        <a:xfrm>
          <a:off x="5875020" y="4436745"/>
          <a:ext cx="621665" cy="655320"/>
        </a:xfrm>
        <a:prstGeom prst="rect">
          <a:avLst/>
        </a:prstGeom>
        <a:noFill/>
      </xdr:spPr>
    </xdr:pic>
    <xdr:clientData/>
  </xdr:twoCellAnchor>
  <xdr:twoCellAnchor editAs="oneCell">
    <xdr:from>
      <xdr:col>13</xdr:col>
      <xdr:colOff>487680</xdr:colOff>
      <xdr:row>0</xdr:row>
      <xdr:rowOff>635</xdr:rowOff>
    </xdr:from>
    <xdr:to>
      <xdr:col>15</xdr:col>
      <xdr:colOff>622300</xdr:colOff>
      <xdr:row>2</xdr:row>
      <xdr:rowOff>13970</xdr:rowOff>
    </xdr:to>
    <xdr:pic>
      <xdr:nvPicPr>
        <xdr:cNvPr id="4" name="Picture 3" descr="See the source image"/>
        <xdr:cNvPicPr>
          <a:picLocks noChangeAspect="1" noChangeArrowheads="1"/>
        </xdr:cNvPicPr>
      </xdr:nvPicPr>
      <xdr:blipFill>
        <a:blip r:embed="rId3" cstate="print"/>
        <a:srcRect/>
        <a:stretch>
          <a:fillRect/>
        </a:stretch>
      </xdr:blipFill>
      <xdr:spPr>
        <a:xfrm>
          <a:off x="6979920" y="635"/>
          <a:ext cx="980440" cy="457200"/>
        </a:xfrm>
        <a:prstGeom prst="rect">
          <a:avLst/>
        </a:prstGeom>
        <a:noFill/>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xdr:from>
          <xdr:col>11</xdr:col>
          <xdr:colOff>396240</xdr:colOff>
          <xdr:row>0</xdr:row>
          <xdr:rowOff>7620</xdr:rowOff>
        </xdr:from>
        <xdr:to>
          <xdr:col>13</xdr:col>
          <xdr:colOff>273685</xdr:colOff>
          <xdr:row>0</xdr:row>
          <xdr:rowOff>136525</xdr:rowOff>
        </xdr:to>
        <xdr:sp macro="[1]!Jun_Show_CU">
          <xdr:nvSpPr>
            <xdr:cNvPr id="9217" name="Button 1" hidden="1">
              <a:extLst>
                <a:ext uri="{63B3BB69-23CF-44E3-9099-C40C66FF867C}">
                  <a14:compatExt spid="_x0000_s9217"/>
                </a:ext>
              </a:extLst>
            </xdr:cNvPr>
            <xdr:cNvSpPr/>
          </xdr:nvSpPr>
          <xdr:spPr>
            <a:xfrm>
              <a:off x="5730240" y="7620"/>
              <a:ext cx="723265" cy="128905"/>
            </a:xfrm>
            <a:prstGeom prst="rect">
              <a:avLst/>
            </a:prstGeom>
          </xdr:spPr>
          <xdr:txBody>
            <a:bodyPr vert="horz" wrap="square"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rPr>
                <a:t>Show CU</a:t>
              </a:r>
              <a:endPar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388620</xdr:colOff>
          <xdr:row>0</xdr:row>
          <xdr:rowOff>136525</xdr:rowOff>
        </xdr:from>
        <xdr:to>
          <xdr:col>13</xdr:col>
          <xdr:colOff>273685</xdr:colOff>
          <xdr:row>1</xdr:row>
          <xdr:rowOff>38100</xdr:rowOff>
        </xdr:to>
        <xdr:sp macro="[1]!Jun_Hide_CU">
          <xdr:nvSpPr>
            <xdr:cNvPr id="9218" name="Button 2" hidden="1">
              <a:extLst>
                <a:ext uri="{63B3BB69-23CF-44E3-9099-C40C66FF867C}">
                  <a14:compatExt spid="_x0000_s9218"/>
                </a:ext>
              </a:extLst>
            </xdr:cNvPr>
            <xdr:cNvSpPr/>
          </xdr:nvSpPr>
          <xdr:spPr>
            <a:xfrm>
              <a:off x="5722620" y="136525"/>
              <a:ext cx="730885" cy="177800"/>
            </a:xfrm>
            <a:prstGeom prst="rect">
              <a:avLst/>
            </a:prstGeom>
          </xdr:spPr>
          <xdr:txBody>
            <a:bodyPr vert="horz" wrap="square"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rPr>
                <a:t>HideCU</a:t>
              </a:r>
              <a:endPar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endParaRPr>
            </a:p>
          </xdr:txBody>
        </xdr:sp>
        <xdr:clientData fPrintsWithSheet="0"/>
      </xdr:twoCellAnchor>
    </mc:Choice>
    <mc:Fallback/>
  </mc:AlternateContent>
  <xdr:twoCellAnchor editAs="oneCell">
    <xdr:from>
      <xdr:col>13</xdr:col>
      <xdr:colOff>30480</xdr:colOff>
      <xdr:row>7</xdr:row>
      <xdr:rowOff>15240</xdr:rowOff>
    </xdr:from>
    <xdr:to>
      <xdr:col>15</xdr:col>
      <xdr:colOff>689610</xdr:colOff>
      <xdr:row>9</xdr:row>
      <xdr:rowOff>71120</xdr:rowOff>
    </xdr:to>
    <xdr:pic>
      <xdr:nvPicPr>
        <xdr:cNvPr id="2" name="Picture 1"/>
        <xdr:cNvPicPr/>
      </xdr:nvPicPr>
      <xdr:blipFill>
        <a:blip r:embed="rId1" cstate="print">
          <a:extLst>
            <a:ext uri="{28A0092B-C50C-407E-A947-70E740481C1C}">
              <a14:useLocalDpi xmlns:a14="http://schemas.microsoft.com/office/drawing/2010/main" val="0"/>
            </a:ext>
          </a:extLst>
        </a:blip>
        <a:srcRect/>
        <a:stretch>
          <a:fillRect/>
        </a:stretch>
      </xdr:blipFill>
      <xdr:spPr>
        <a:xfrm>
          <a:off x="6210300" y="1038225"/>
          <a:ext cx="1504950" cy="299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236220</xdr:colOff>
      <xdr:row>34</xdr:row>
      <xdr:rowOff>91440</xdr:rowOff>
    </xdr:from>
    <xdr:to>
      <xdr:col>13</xdr:col>
      <xdr:colOff>12065</xdr:colOff>
      <xdr:row>40</xdr:row>
      <xdr:rowOff>15240</xdr:rowOff>
    </xdr:to>
    <xdr:pic>
      <xdr:nvPicPr>
        <xdr:cNvPr id="3" name="Picture 2"/>
        <xdr:cNvPicPr/>
      </xdr:nvPicPr>
      <xdr:blipFill>
        <a:blip r:embed="rId2">
          <a:extLst>
            <a:ext uri="{28A0092B-C50C-407E-A947-70E740481C1C}">
              <a14:useLocalDpi xmlns:a14="http://schemas.microsoft.com/office/drawing/2010/main" val="0"/>
            </a:ext>
          </a:extLst>
        </a:blip>
        <a:srcRect/>
        <a:stretch>
          <a:fillRect/>
        </a:stretch>
      </xdr:blipFill>
      <xdr:spPr>
        <a:xfrm>
          <a:off x="5570220" y="4406265"/>
          <a:ext cx="621665" cy="655320"/>
        </a:xfrm>
        <a:prstGeom prst="rect">
          <a:avLst/>
        </a:prstGeom>
        <a:noFill/>
      </xdr:spPr>
    </xdr:pic>
    <xdr:clientData/>
  </xdr:twoCellAnchor>
  <xdr:twoCellAnchor editAs="oneCell">
    <xdr:from>
      <xdr:col>13</xdr:col>
      <xdr:colOff>518160</xdr:colOff>
      <xdr:row>0</xdr:row>
      <xdr:rowOff>635</xdr:rowOff>
    </xdr:from>
    <xdr:to>
      <xdr:col>15</xdr:col>
      <xdr:colOff>652780</xdr:colOff>
      <xdr:row>2</xdr:row>
      <xdr:rowOff>13970</xdr:rowOff>
    </xdr:to>
    <xdr:pic>
      <xdr:nvPicPr>
        <xdr:cNvPr id="4" name="Picture 3" descr="See the source image"/>
        <xdr:cNvPicPr>
          <a:picLocks noChangeAspect="1" noChangeArrowheads="1"/>
        </xdr:cNvPicPr>
      </xdr:nvPicPr>
      <xdr:blipFill>
        <a:blip r:embed="rId3" cstate="print"/>
        <a:srcRect/>
        <a:stretch>
          <a:fillRect/>
        </a:stretch>
      </xdr:blipFill>
      <xdr:spPr>
        <a:xfrm>
          <a:off x="6697980" y="635"/>
          <a:ext cx="980440" cy="457200"/>
        </a:xfrm>
        <a:prstGeom prst="rect">
          <a:avLst/>
        </a:prstGeom>
        <a:noFill/>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xdr:from>
          <xdr:col>11</xdr:col>
          <xdr:colOff>411480</xdr:colOff>
          <xdr:row>0</xdr:row>
          <xdr:rowOff>7620</xdr:rowOff>
        </xdr:from>
        <xdr:to>
          <xdr:col>13</xdr:col>
          <xdr:colOff>288925</xdr:colOff>
          <xdr:row>0</xdr:row>
          <xdr:rowOff>136525</xdr:rowOff>
        </xdr:to>
        <xdr:sp macro="[1]!Jun_Show_CU">
          <xdr:nvSpPr>
            <xdr:cNvPr id="5121" name="Button 1" hidden="1">
              <a:extLst>
                <a:ext uri="{63B3BB69-23CF-44E3-9099-C40C66FF867C}">
                  <a14:compatExt spid="_x0000_s5121"/>
                </a:ext>
              </a:extLst>
            </xdr:cNvPr>
            <xdr:cNvSpPr/>
          </xdr:nvSpPr>
          <xdr:spPr>
            <a:xfrm>
              <a:off x="5623560" y="7620"/>
              <a:ext cx="723265" cy="128905"/>
            </a:xfrm>
            <a:prstGeom prst="rect">
              <a:avLst/>
            </a:prstGeom>
          </xdr:spPr>
          <xdr:txBody>
            <a:bodyPr vert="horz" wrap="square"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rPr>
                <a:t>Show CU</a:t>
              </a:r>
              <a:endPar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403860</xdr:colOff>
          <xdr:row>0</xdr:row>
          <xdr:rowOff>144145</xdr:rowOff>
        </xdr:from>
        <xdr:to>
          <xdr:col>13</xdr:col>
          <xdr:colOff>288925</xdr:colOff>
          <xdr:row>1</xdr:row>
          <xdr:rowOff>45720</xdr:rowOff>
        </xdr:to>
        <xdr:sp macro="[1]!Jun_Hide_CU">
          <xdr:nvSpPr>
            <xdr:cNvPr id="5122" name="Button 2" hidden="1">
              <a:extLst>
                <a:ext uri="{63B3BB69-23CF-44E3-9099-C40C66FF867C}">
                  <a14:compatExt spid="_x0000_s5122"/>
                </a:ext>
              </a:extLst>
            </xdr:cNvPr>
            <xdr:cNvSpPr/>
          </xdr:nvSpPr>
          <xdr:spPr>
            <a:xfrm>
              <a:off x="5615940" y="144145"/>
              <a:ext cx="730885" cy="177800"/>
            </a:xfrm>
            <a:prstGeom prst="rect">
              <a:avLst/>
            </a:prstGeom>
          </xdr:spPr>
          <xdr:txBody>
            <a:bodyPr vert="horz" wrap="square"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rPr>
                <a:t>HideCU</a:t>
              </a:r>
              <a:endPar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endParaRPr>
            </a:p>
          </xdr:txBody>
        </xdr:sp>
        <xdr:clientData fPrintsWithSheet="0"/>
      </xdr:twoCellAnchor>
    </mc:Choice>
    <mc:Fallback/>
  </mc:AlternateContent>
  <xdr:twoCellAnchor editAs="oneCell">
    <xdr:from>
      <xdr:col>11</xdr:col>
      <xdr:colOff>0</xdr:colOff>
      <xdr:row>37</xdr:row>
      <xdr:rowOff>0</xdr:rowOff>
    </xdr:from>
    <xdr:to>
      <xdr:col>13</xdr:col>
      <xdr:colOff>659130</xdr:colOff>
      <xdr:row>39</xdr:row>
      <xdr:rowOff>55880</xdr:rowOff>
    </xdr:to>
    <xdr:pic>
      <xdr:nvPicPr>
        <xdr:cNvPr id="2" name="Picture 1"/>
        <xdr:cNvPicPr/>
      </xdr:nvPicPr>
      <xdr:blipFill>
        <a:blip r:embed="rId1" cstate="print">
          <a:extLst>
            <a:ext uri="{28A0092B-C50C-407E-A947-70E740481C1C}">
              <a14:useLocalDpi xmlns:a14="http://schemas.microsoft.com/office/drawing/2010/main" val="0"/>
            </a:ext>
          </a:extLst>
        </a:blip>
        <a:srcRect/>
        <a:stretch>
          <a:fillRect/>
        </a:stretch>
      </xdr:blipFill>
      <xdr:spPr>
        <a:xfrm>
          <a:off x="5212080" y="4690110"/>
          <a:ext cx="1504950" cy="299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457200</xdr:colOff>
      <xdr:row>72</xdr:row>
      <xdr:rowOff>53340</xdr:rowOff>
    </xdr:from>
    <xdr:to>
      <xdr:col>11</xdr:col>
      <xdr:colOff>233045</xdr:colOff>
      <xdr:row>78</xdr:row>
      <xdr:rowOff>22860</xdr:rowOff>
    </xdr:to>
    <xdr:pic>
      <xdr:nvPicPr>
        <xdr:cNvPr id="3" name="Picture 2"/>
        <xdr:cNvPicPr/>
      </xdr:nvPicPr>
      <xdr:blipFill>
        <a:blip r:embed="rId2">
          <a:extLst>
            <a:ext uri="{28A0092B-C50C-407E-A947-70E740481C1C}">
              <a14:useLocalDpi xmlns:a14="http://schemas.microsoft.com/office/drawing/2010/main" val="0"/>
            </a:ext>
          </a:extLst>
        </a:blip>
        <a:srcRect/>
        <a:stretch>
          <a:fillRect/>
        </a:stretch>
      </xdr:blipFill>
      <xdr:spPr>
        <a:xfrm>
          <a:off x="4823460" y="8978265"/>
          <a:ext cx="621665" cy="655320"/>
        </a:xfrm>
        <a:prstGeom prst="rect">
          <a:avLst/>
        </a:prstGeom>
        <a:noFill/>
      </xdr:spPr>
    </xdr:pic>
    <xdr:clientData/>
  </xdr:twoCellAnchor>
  <xdr:twoCellAnchor editAs="oneCell">
    <xdr:from>
      <xdr:col>13</xdr:col>
      <xdr:colOff>556260</xdr:colOff>
      <xdr:row>0</xdr:row>
      <xdr:rowOff>635</xdr:rowOff>
    </xdr:from>
    <xdr:to>
      <xdr:col>15</xdr:col>
      <xdr:colOff>690880</xdr:colOff>
      <xdr:row>2</xdr:row>
      <xdr:rowOff>13970</xdr:rowOff>
    </xdr:to>
    <xdr:pic>
      <xdr:nvPicPr>
        <xdr:cNvPr id="4" name="Picture 3" descr="See the source image"/>
        <xdr:cNvPicPr>
          <a:picLocks noChangeAspect="1" noChangeArrowheads="1"/>
        </xdr:cNvPicPr>
      </xdr:nvPicPr>
      <xdr:blipFill>
        <a:blip r:embed="rId3" cstate="print"/>
        <a:srcRect/>
        <a:stretch>
          <a:fillRect/>
        </a:stretch>
      </xdr:blipFill>
      <xdr:spPr>
        <a:xfrm>
          <a:off x="6614160" y="635"/>
          <a:ext cx="980440" cy="457200"/>
        </a:xfrm>
        <a:prstGeom prst="rect">
          <a:avLst/>
        </a:prstGeom>
        <a:noFill/>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xdr:from>
          <xdr:col>11</xdr:col>
          <xdr:colOff>411480</xdr:colOff>
          <xdr:row>0</xdr:row>
          <xdr:rowOff>7620</xdr:rowOff>
        </xdr:from>
        <xdr:to>
          <xdr:col>13</xdr:col>
          <xdr:colOff>288925</xdr:colOff>
          <xdr:row>0</xdr:row>
          <xdr:rowOff>136525</xdr:rowOff>
        </xdr:to>
        <xdr:sp macro="[1]!Jun_Show_CU">
          <xdr:nvSpPr>
            <xdr:cNvPr id="4097" name="Button 1" hidden="1">
              <a:extLst>
                <a:ext uri="{63B3BB69-23CF-44E3-9099-C40C66FF867C}">
                  <a14:compatExt spid="_x0000_s4097"/>
                </a:ext>
              </a:extLst>
            </xdr:cNvPr>
            <xdr:cNvSpPr/>
          </xdr:nvSpPr>
          <xdr:spPr>
            <a:xfrm>
              <a:off x="5631180" y="7620"/>
              <a:ext cx="723265" cy="128905"/>
            </a:xfrm>
            <a:prstGeom prst="rect">
              <a:avLst/>
            </a:prstGeom>
          </xdr:spPr>
          <xdr:txBody>
            <a:bodyPr vert="horz" wrap="square"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rPr>
                <a:t>Show CU</a:t>
              </a:r>
              <a:endPar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403860</xdr:colOff>
          <xdr:row>0</xdr:row>
          <xdr:rowOff>144145</xdr:rowOff>
        </xdr:from>
        <xdr:to>
          <xdr:col>13</xdr:col>
          <xdr:colOff>288925</xdr:colOff>
          <xdr:row>1</xdr:row>
          <xdr:rowOff>45720</xdr:rowOff>
        </xdr:to>
        <xdr:sp macro="[1]!Jun_Hide_CU">
          <xdr:nvSpPr>
            <xdr:cNvPr id="4098" name="Button 2" hidden="1">
              <a:extLst>
                <a:ext uri="{63B3BB69-23CF-44E3-9099-C40C66FF867C}">
                  <a14:compatExt spid="_x0000_s4098"/>
                </a:ext>
              </a:extLst>
            </xdr:cNvPr>
            <xdr:cNvSpPr/>
          </xdr:nvSpPr>
          <xdr:spPr>
            <a:xfrm>
              <a:off x="5623560" y="144145"/>
              <a:ext cx="730885" cy="177800"/>
            </a:xfrm>
            <a:prstGeom prst="rect">
              <a:avLst/>
            </a:prstGeom>
          </xdr:spPr>
          <xdr:txBody>
            <a:bodyPr vert="horz" wrap="square"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rPr>
                <a:t>HideCU</a:t>
              </a:r>
              <a:endPar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endParaRPr>
            </a:p>
          </xdr:txBody>
        </xdr:sp>
        <xdr:clientData fPrintsWithSheet="0"/>
      </xdr:twoCellAnchor>
    </mc:Choice>
    <mc:Fallback/>
  </mc:AlternateContent>
  <xdr:twoCellAnchor editAs="oneCell">
    <xdr:from>
      <xdr:col>11</xdr:col>
      <xdr:colOff>0</xdr:colOff>
      <xdr:row>37</xdr:row>
      <xdr:rowOff>0</xdr:rowOff>
    </xdr:from>
    <xdr:to>
      <xdr:col>13</xdr:col>
      <xdr:colOff>659130</xdr:colOff>
      <xdr:row>39</xdr:row>
      <xdr:rowOff>55880</xdr:rowOff>
    </xdr:to>
    <xdr:pic>
      <xdr:nvPicPr>
        <xdr:cNvPr id="2" name="Picture 1"/>
        <xdr:cNvPicPr/>
      </xdr:nvPicPr>
      <xdr:blipFill>
        <a:blip r:embed="rId1" cstate="print">
          <a:extLst>
            <a:ext uri="{28A0092B-C50C-407E-A947-70E740481C1C}">
              <a14:useLocalDpi xmlns:a14="http://schemas.microsoft.com/office/drawing/2010/main" val="0"/>
            </a:ext>
          </a:extLst>
        </a:blip>
        <a:srcRect/>
        <a:stretch>
          <a:fillRect/>
        </a:stretch>
      </xdr:blipFill>
      <xdr:spPr>
        <a:xfrm>
          <a:off x="5219700" y="4690110"/>
          <a:ext cx="1504950" cy="299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518160</xdr:colOff>
      <xdr:row>72</xdr:row>
      <xdr:rowOff>45720</xdr:rowOff>
    </xdr:from>
    <xdr:to>
      <xdr:col>11</xdr:col>
      <xdr:colOff>294005</xdr:colOff>
      <xdr:row>78</xdr:row>
      <xdr:rowOff>15240</xdr:rowOff>
    </xdr:to>
    <xdr:pic>
      <xdr:nvPicPr>
        <xdr:cNvPr id="3" name="Picture 2"/>
        <xdr:cNvPicPr/>
      </xdr:nvPicPr>
      <xdr:blipFill>
        <a:blip r:embed="rId2">
          <a:extLst>
            <a:ext uri="{28A0092B-C50C-407E-A947-70E740481C1C}">
              <a14:useLocalDpi xmlns:a14="http://schemas.microsoft.com/office/drawing/2010/main" val="0"/>
            </a:ext>
          </a:extLst>
        </a:blip>
        <a:srcRect/>
        <a:stretch>
          <a:fillRect/>
        </a:stretch>
      </xdr:blipFill>
      <xdr:spPr>
        <a:xfrm>
          <a:off x="4892040" y="8970645"/>
          <a:ext cx="621665" cy="655320"/>
        </a:xfrm>
        <a:prstGeom prst="rect">
          <a:avLst/>
        </a:prstGeom>
        <a:noFill/>
      </xdr:spPr>
    </xdr:pic>
    <xdr:clientData/>
  </xdr:twoCellAnchor>
  <xdr:twoCellAnchor editAs="oneCell">
    <xdr:from>
      <xdr:col>13</xdr:col>
      <xdr:colOff>472440</xdr:colOff>
      <xdr:row>0</xdr:row>
      <xdr:rowOff>635</xdr:rowOff>
    </xdr:from>
    <xdr:to>
      <xdr:col>15</xdr:col>
      <xdr:colOff>607060</xdr:colOff>
      <xdr:row>2</xdr:row>
      <xdr:rowOff>13970</xdr:rowOff>
    </xdr:to>
    <xdr:pic>
      <xdr:nvPicPr>
        <xdr:cNvPr id="4" name="Picture 3" descr="See the source image"/>
        <xdr:cNvPicPr>
          <a:picLocks noChangeAspect="1" noChangeArrowheads="1"/>
        </xdr:cNvPicPr>
      </xdr:nvPicPr>
      <xdr:blipFill>
        <a:blip r:embed="rId3" cstate="print"/>
        <a:srcRect/>
        <a:stretch>
          <a:fillRect/>
        </a:stretch>
      </xdr:blipFill>
      <xdr:spPr>
        <a:xfrm>
          <a:off x="6537960" y="635"/>
          <a:ext cx="980440" cy="457200"/>
        </a:xfrm>
        <a:prstGeom prst="rect">
          <a:avLst/>
        </a:prstGeom>
        <a:noFill/>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xdr:from>
          <xdr:col>11</xdr:col>
          <xdr:colOff>419100</xdr:colOff>
          <xdr:row>0</xdr:row>
          <xdr:rowOff>7620</xdr:rowOff>
        </xdr:from>
        <xdr:to>
          <xdr:col>13</xdr:col>
          <xdr:colOff>297180</xdr:colOff>
          <xdr:row>0</xdr:row>
          <xdr:rowOff>136525</xdr:rowOff>
        </xdr:to>
        <xdr:sp macro="[1]!Jun_Show_CU">
          <xdr:nvSpPr>
            <xdr:cNvPr id="3073" name="Button 1" hidden="1">
              <a:extLst>
                <a:ext uri="{63B3BB69-23CF-44E3-9099-C40C66FF867C}">
                  <a14:compatExt spid="_x0000_s3073"/>
                </a:ext>
              </a:extLst>
            </xdr:cNvPr>
            <xdr:cNvSpPr/>
          </xdr:nvSpPr>
          <xdr:spPr>
            <a:xfrm>
              <a:off x="5090160" y="7620"/>
              <a:ext cx="723900" cy="128905"/>
            </a:xfrm>
            <a:prstGeom prst="rect">
              <a:avLst/>
            </a:prstGeom>
          </xdr:spPr>
          <xdr:txBody>
            <a:bodyPr vert="horz" wrap="square"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rPr>
                <a:t>Show CU</a:t>
              </a:r>
              <a:endPar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411480</xdr:colOff>
          <xdr:row>0</xdr:row>
          <xdr:rowOff>136525</xdr:rowOff>
        </xdr:from>
        <xdr:to>
          <xdr:col>13</xdr:col>
          <xdr:colOff>297180</xdr:colOff>
          <xdr:row>1</xdr:row>
          <xdr:rowOff>38100</xdr:rowOff>
        </xdr:to>
        <xdr:sp macro="[1]!Jun_Hide_CU">
          <xdr:nvSpPr>
            <xdr:cNvPr id="3074" name="Button 2" hidden="1">
              <a:extLst>
                <a:ext uri="{63B3BB69-23CF-44E3-9099-C40C66FF867C}">
                  <a14:compatExt spid="_x0000_s3074"/>
                </a:ext>
              </a:extLst>
            </xdr:cNvPr>
            <xdr:cNvSpPr/>
          </xdr:nvSpPr>
          <xdr:spPr>
            <a:xfrm>
              <a:off x="5082540" y="136525"/>
              <a:ext cx="731520" cy="177800"/>
            </a:xfrm>
            <a:prstGeom prst="rect">
              <a:avLst/>
            </a:prstGeom>
          </xdr:spPr>
          <xdr:txBody>
            <a:bodyPr vert="horz" wrap="square"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rPr>
                <a:t>HideCU</a:t>
              </a:r>
              <a:endPar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endParaRPr>
            </a:p>
          </xdr:txBody>
        </xdr:sp>
        <xdr:clientData fPrintsWithSheet="0"/>
      </xdr:twoCellAnchor>
    </mc:Choice>
    <mc:Fallback/>
  </mc:AlternateContent>
  <xdr:twoCellAnchor editAs="oneCell">
    <xdr:from>
      <xdr:col>9</xdr:col>
      <xdr:colOff>7620</xdr:colOff>
      <xdr:row>150</xdr:row>
      <xdr:rowOff>53340</xdr:rowOff>
    </xdr:from>
    <xdr:to>
      <xdr:col>12</xdr:col>
      <xdr:colOff>19050</xdr:colOff>
      <xdr:row>153</xdr:row>
      <xdr:rowOff>10160</xdr:rowOff>
    </xdr:to>
    <xdr:pic>
      <xdr:nvPicPr>
        <xdr:cNvPr id="2" name="Picture 1"/>
        <xdr:cNvPicPr/>
      </xdr:nvPicPr>
      <xdr:blipFill>
        <a:blip r:embed="rId1" cstate="print">
          <a:extLst>
            <a:ext uri="{28A0092B-C50C-407E-A947-70E740481C1C}">
              <a14:useLocalDpi xmlns:a14="http://schemas.microsoft.com/office/drawing/2010/main" val="0"/>
            </a:ext>
          </a:extLst>
        </a:blip>
        <a:srcRect/>
        <a:stretch>
          <a:fillRect/>
        </a:stretch>
      </xdr:blipFill>
      <xdr:spPr>
        <a:xfrm>
          <a:off x="3916680" y="18236565"/>
          <a:ext cx="1504950" cy="299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381000</xdr:colOff>
      <xdr:row>73</xdr:row>
      <xdr:rowOff>7620</xdr:rowOff>
    </xdr:from>
    <xdr:to>
      <xdr:col>11</xdr:col>
      <xdr:colOff>240665</xdr:colOff>
      <xdr:row>78</xdr:row>
      <xdr:rowOff>91440</xdr:rowOff>
    </xdr:to>
    <xdr:pic>
      <xdr:nvPicPr>
        <xdr:cNvPr id="3" name="Picture 2"/>
        <xdr:cNvPicPr/>
      </xdr:nvPicPr>
      <xdr:blipFill>
        <a:blip r:embed="rId2">
          <a:extLst>
            <a:ext uri="{28A0092B-C50C-407E-A947-70E740481C1C}">
              <a14:useLocalDpi xmlns:a14="http://schemas.microsoft.com/office/drawing/2010/main" val="0"/>
            </a:ext>
          </a:extLst>
        </a:blip>
        <a:srcRect/>
        <a:stretch>
          <a:fillRect/>
        </a:stretch>
      </xdr:blipFill>
      <xdr:spPr>
        <a:xfrm>
          <a:off x="4290060" y="9006840"/>
          <a:ext cx="621665" cy="655320"/>
        </a:xfrm>
        <a:prstGeom prst="rect">
          <a:avLst/>
        </a:prstGeom>
        <a:noFill/>
      </xdr:spPr>
    </xdr:pic>
    <xdr:clientData/>
  </xdr:twoCellAnchor>
  <xdr:twoCellAnchor editAs="oneCell">
    <xdr:from>
      <xdr:col>13</xdr:col>
      <xdr:colOff>533400</xdr:colOff>
      <xdr:row>0</xdr:row>
      <xdr:rowOff>635</xdr:rowOff>
    </xdr:from>
    <xdr:to>
      <xdr:col>15</xdr:col>
      <xdr:colOff>668020</xdr:colOff>
      <xdr:row>2</xdr:row>
      <xdr:rowOff>13970</xdr:rowOff>
    </xdr:to>
    <xdr:pic>
      <xdr:nvPicPr>
        <xdr:cNvPr id="4" name="Picture 3" descr="See the source image"/>
        <xdr:cNvPicPr>
          <a:picLocks noChangeAspect="1" noChangeArrowheads="1"/>
        </xdr:cNvPicPr>
      </xdr:nvPicPr>
      <xdr:blipFill>
        <a:blip r:embed="rId3" cstate="print"/>
        <a:srcRect/>
        <a:stretch>
          <a:fillRect/>
        </a:stretch>
      </xdr:blipFill>
      <xdr:spPr>
        <a:xfrm>
          <a:off x="6050280" y="635"/>
          <a:ext cx="980440" cy="457200"/>
        </a:xfrm>
        <a:prstGeom prst="rect">
          <a:avLst/>
        </a:prstGeom>
        <a:noFill/>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xdr:from>
          <xdr:col>11</xdr:col>
          <xdr:colOff>419100</xdr:colOff>
          <xdr:row>0</xdr:row>
          <xdr:rowOff>7620</xdr:rowOff>
        </xdr:from>
        <xdr:to>
          <xdr:col>13</xdr:col>
          <xdr:colOff>297180</xdr:colOff>
          <xdr:row>0</xdr:row>
          <xdr:rowOff>136525</xdr:rowOff>
        </xdr:to>
        <xdr:sp macro="[1]!Jun_Show_CU">
          <xdr:nvSpPr>
            <xdr:cNvPr id="1025" name="Button 1" hidden="1">
              <a:extLst>
                <a:ext uri="{63B3BB69-23CF-44E3-9099-C40C66FF867C}">
                  <a14:compatExt spid="_x0000_s1025"/>
                </a:ext>
              </a:extLst>
            </xdr:cNvPr>
            <xdr:cNvSpPr/>
          </xdr:nvSpPr>
          <xdr:spPr>
            <a:xfrm>
              <a:off x="5467350" y="7620"/>
              <a:ext cx="723900" cy="128905"/>
            </a:xfrm>
            <a:prstGeom prst="rect">
              <a:avLst/>
            </a:prstGeom>
          </xdr:spPr>
          <xdr:txBody>
            <a:bodyPr vert="horz" wrap="square"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rPr>
                <a:t>Show CU</a:t>
              </a:r>
              <a:endPar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411480</xdr:colOff>
          <xdr:row>0</xdr:row>
          <xdr:rowOff>136525</xdr:rowOff>
        </xdr:from>
        <xdr:to>
          <xdr:col>13</xdr:col>
          <xdr:colOff>297180</xdr:colOff>
          <xdr:row>1</xdr:row>
          <xdr:rowOff>38100</xdr:rowOff>
        </xdr:to>
        <xdr:sp macro="[1]!Jun_Hide_CU">
          <xdr:nvSpPr>
            <xdr:cNvPr id="1026" name="Button 2" hidden="1">
              <a:extLst>
                <a:ext uri="{63B3BB69-23CF-44E3-9099-C40C66FF867C}">
                  <a14:compatExt spid="_x0000_s1026"/>
                </a:ext>
              </a:extLst>
            </xdr:cNvPr>
            <xdr:cNvSpPr/>
          </xdr:nvSpPr>
          <xdr:spPr>
            <a:xfrm>
              <a:off x="5459730" y="136525"/>
              <a:ext cx="731520" cy="177800"/>
            </a:xfrm>
            <a:prstGeom prst="rect">
              <a:avLst/>
            </a:prstGeom>
          </xdr:spPr>
          <xdr:txBody>
            <a:bodyPr vert="horz" wrap="square"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rPr>
                <a:t>HideCU</a:t>
              </a:r>
              <a:endParaRPr lang="zh-CN" altLang="en-US" sz="800" i="1">
                <a:solidFill>
                  <a:srgbClr val="FF0000"/>
                </a:solidFill>
                <a:latin typeface="Arial" panose="020B0604020202020204" charset="-122"/>
                <a:ea typeface="Arial" panose="020B0604020202020204" charset="-122"/>
                <a:cs typeface="Arial" panose="020B0604020202020204" charset="-122"/>
                <a:sym typeface="Arial" panose="020B0604020202020204" charset="-122"/>
              </a:endParaRPr>
            </a:p>
          </xdr:txBody>
        </xdr:sp>
        <xdr:clientData fPrintsWithSheet="0"/>
      </xdr:twoCellAnchor>
    </mc:Choice>
    <mc:Fallback/>
  </mc:AlternateContent>
  <xdr:twoCellAnchor editAs="oneCell">
    <xdr:from>
      <xdr:col>9</xdr:col>
      <xdr:colOff>79375</xdr:colOff>
      <xdr:row>74</xdr:row>
      <xdr:rowOff>99695</xdr:rowOff>
    </xdr:from>
    <xdr:to>
      <xdr:col>12</xdr:col>
      <xdr:colOff>6985</xdr:colOff>
      <xdr:row>77</xdr:row>
      <xdr:rowOff>56515</xdr:rowOff>
    </xdr:to>
    <xdr:pic>
      <xdr:nvPicPr>
        <xdr:cNvPr id="2" name="Picture 1"/>
        <xdr:cNvPicPr/>
      </xdr:nvPicPr>
      <xdr:blipFill>
        <a:blip r:embed="rId1" cstate="print">
          <a:extLst>
            <a:ext uri="{28A0092B-C50C-407E-A947-70E740481C1C}">
              <a14:useLocalDpi xmlns:a14="http://schemas.microsoft.com/office/drawing/2010/main" val="0"/>
            </a:ext>
          </a:extLst>
        </a:blip>
        <a:srcRect/>
        <a:stretch>
          <a:fillRect/>
        </a:stretch>
      </xdr:blipFill>
      <xdr:spPr>
        <a:xfrm>
          <a:off x="4281805" y="9213215"/>
          <a:ext cx="1504950" cy="299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86360</xdr:colOff>
      <xdr:row>150</xdr:row>
      <xdr:rowOff>78740</xdr:rowOff>
    </xdr:from>
    <xdr:to>
      <xdr:col>12</xdr:col>
      <xdr:colOff>13970</xdr:colOff>
      <xdr:row>153</xdr:row>
      <xdr:rowOff>35560</xdr:rowOff>
    </xdr:to>
    <xdr:pic>
      <xdr:nvPicPr>
        <xdr:cNvPr id="3" name="Picture 2"/>
        <xdr:cNvPicPr/>
      </xdr:nvPicPr>
      <xdr:blipFill>
        <a:blip r:embed="rId1" cstate="print">
          <a:extLst>
            <a:ext uri="{28A0092B-C50C-407E-A947-70E740481C1C}">
              <a14:useLocalDpi xmlns:a14="http://schemas.microsoft.com/office/drawing/2010/main" val="0"/>
            </a:ext>
          </a:extLst>
        </a:blip>
        <a:srcRect/>
        <a:stretch>
          <a:fillRect/>
        </a:stretch>
      </xdr:blipFill>
      <xdr:spPr>
        <a:xfrm>
          <a:off x="4288790" y="18261965"/>
          <a:ext cx="1504950" cy="299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51435</xdr:colOff>
      <xdr:row>226</xdr:row>
      <xdr:rowOff>65405</xdr:rowOff>
    </xdr:from>
    <xdr:to>
      <xdr:col>11</xdr:col>
      <xdr:colOff>710565</xdr:colOff>
      <xdr:row>229</xdr:row>
      <xdr:rowOff>22225</xdr:rowOff>
    </xdr:to>
    <xdr:pic>
      <xdr:nvPicPr>
        <xdr:cNvPr id="4" name="Picture 3"/>
        <xdr:cNvPicPr/>
      </xdr:nvPicPr>
      <xdr:blipFill>
        <a:blip r:embed="rId1" cstate="print">
          <a:extLst>
            <a:ext uri="{28A0092B-C50C-407E-A947-70E740481C1C}">
              <a14:useLocalDpi xmlns:a14="http://schemas.microsoft.com/office/drawing/2010/main" val="0"/>
            </a:ext>
          </a:extLst>
        </a:blip>
        <a:srcRect/>
        <a:stretch>
          <a:fillRect/>
        </a:stretch>
      </xdr:blipFill>
      <xdr:spPr>
        <a:xfrm>
          <a:off x="4253865" y="27318335"/>
          <a:ext cx="1504950" cy="299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45085</xdr:colOff>
      <xdr:row>302</xdr:row>
      <xdr:rowOff>59055</xdr:rowOff>
    </xdr:from>
    <xdr:to>
      <xdr:col>11</xdr:col>
      <xdr:colOff>704215</xdr:colOff>
      <xdr:row>305</xdr:row>
      <xdr:rowOff>15875</xdr:rowOff>
    </xdr:to>
    <xdr:pic>
      <xdr:nvPicPr>
        <xdr:cNvPr id="5" name="Picture 4"/>
        <xdr:cNvPicPr/>
      </xdr:nvPicPr>
      <xdr:blipFill>
        <a:blip r:embed="rId1" cstate="print">
          <a:extLst>
            <a:ext uri="{28A0092B-C50C-407E-A947-70E740481C1C}">
              <a14:useLocalDpi xmlns:a14="http://schemas.microsoft.com/office/drawing/2010/main" val="0"/>
            </a:ext>
          </a:extLst>
        </a:blip>
        <a:srcRect/>
        <a:stretch>
          <a:fillRect/>
        </a:stretch>
      </xdr:blipFill>
      <xdr:spPr>
        <a:xfrm>
          <a:off x="4247515" y="36381690"/>
          <a:ext cx="1504950" cy="299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218440</xdr:colOff>
      <xdr:row>35</xdr:row>
      <xdr:rowOff>51435</xdr:rowOff>
    </xdr:from>
    <xdr:to>
      <xdr:col>16</xdr:col>
      <xdr:colOff>417830</xdr:colOff>
      <xdr:row>40</xdr:row>
      <xdr:rowOff>97155</xdr:rowOff>
    </xdr:to>
    <xdr:pic>
      <xdr:nvPicPr>
        <xdr:cNvPr id="6" name="Picture 5"/>
        <xdr:cNvPicPr/>
      </xdr:nvPicPr>
      <xdr:blipFill>
        <a:blip r:embed="rId2">
          <a:extLst>
            <a:ext uri="{28A0092B-C50C-407E-A947-70E740481C1C}">
              <a14:useLocalDpi xmlns:a14="http://schemas.microsoft.com/office/drawing/2010/main" val="0"/>
            </a:ext>
          </a:extLst>
        </a:blip>
        <a:srcRect/>
        <a:stretch>
          <a:fillRect/>
        </a:stretch>
      </xdr:blipFill>
      <xdr:spPr>
        <a:xfrm>
          <a:off x="6958330" y="4497705"/>
          <a:ext cx="621665" cy="655320"/>
        </a:xfrm>
        <a:prstGeom prst="rect">
          <a:avLst/>
        </a:prstGeom>
        <a:noFill/>
      </xdr:spPr>
    </xdr:pic>
    <xdr:clientData/>
  </xdr:twoCellAnchor>
  <xdr:twoCellAnchor editAs="oneCell">
    <xdr:from>
      <xdr:col>13</xdr:col>
      <xdr:colOff>650875</xdr:colOff>
      <xdr:row>0</xdr:row>
      <xdr:rowOff>635</xdr:rowOff>
    </xdr:from>
    <xdr:to>
      <xdr:col>16</xdr:col>
      <xdr:colOff>363220</xdr:colOff>
      <xdr:row>2</xdr:row>
      <xdr:rowOff>13970</xdr:rowOff>
    </xdr:to>
    <xdr:pic>
      <xdr:nvPicPr>
        <xdr:cNvPr id="7" name="Picture 6" descr="See the source image"/>
        <xdr:cNvPicPr>
          <a:picLocks noChangeAspect="1" noChangeArrowheads="1"/>
        </xdr:cNvPicPr>
      </xdr:nvPicPr>
      <xdr:blipFill>
        <a:blip r:embed="rId3" cstate="print"/>
        <a:srcRect/>
        <a:stretch>
          <a:fillRect/>
        </a:stretch>
      </xdr:blipFill>
      <xdr:spPr>
        <a:xfrm>
          <a:off x="6544945" y="635"/>
          <a:ext cx="980440" cy="457200"/>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OYS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ales_0607202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ad\Desktop\INDIUM%20WC%202026\BOYS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WOMEN Qly"/>
      <sheetName val="Important"/>
      <sheetName val="Week SetUp"/>
      <sheetName val="SetUp Officials"/>
      <sheetName val="CHECKLIST"/>
      <sheetName val="Cover page"/>
      <sheetName val="Referee's Report"/>
      <sheetName val="Plr Notice"/>
      <sheetName val="Boys Plr List"/>
      <sheetName val="Girls Plr List"/>
      <sheetName val="Boys Si Main Draw Sign-in sheet"/>
      <sheetName val="Boys Si Main Draw Prep"/>
      <sheetName val="Boys Si Main 16"/>
      <sheetName val="Boys Si Main 24&amp;32"/>
      <sheetName val="Boys Si Main 48&amp;64"/>
      <sheetName val="Boys Si Main 96&amp;128"/>
      <sheetName val="Girl Si Main Draw Sign-in sh"/>
      <sheetName val="Girls Si Main Draw Prep"/>
      <sheetName val="Girls Si Main 16"/>
      <sheetName val="Girls Si Main 24&amp;32"/>
      <sheetName val="Girls Si Main 48&amp;64"/>
      <sheetName val="Girls Si Main 96&amp;128"/>
      <sheetName val="Boys Si Qual Draw Sign-in sheet"/>
      <sheetName val="Boys Si Qual Draw Prep"/>
      <sheetName val="Boys Si Qual 16&gt;2"/>
      <sheetName val="Boys Si Qual 24&gt;2"/>
      <sheetName val="Boys Si Qual 32&gt;4"/>
      <sheetName val="Boys Si Qual 32&gt;8"/>
      <sheetName val="Boys Si Qual 48&gt;6"/>
      <sheetName val="Boys Si Qual 64&gt;8"/>
      <sheetName val="Boys Si Qual 96&amp;128&gt;8"/>
      <sheetName val="Girls Si Qual Draw Sign-in sh"/>
      <sheetName val="Girls Si Qual Draw Prep"/>
      <sheetName val="Girls Si Qual 16&gt;2"/>
      <sheetName val="Girls Si Qual 24&gt;2"/>
      <sheetName val="Girls Si Qual 32&gt;4"/>
      <sheetName val="Girls Si Qual 32&gt;8"/>
      <sheetName val="Girls Si Qual 48&gt;6"/>
      <sheetName val="Girls Si Qual 64&gt;8"/>
      <sheetName val="Girls Si Qual 96&amp;128&gt;8"/>
      <sheetName val="Boys Do Sign-in sheet"/>
      <sheetName val="Boys Do Main Draw Prep"/>
      <sheetName val="Boys Do Main 16"/>
      <sheetName val="Boys Do Main 24&amp;32"/>
      <sheetName val="Boys Do Main 48&amp;64"/>
      <sheetName val="Girls Do Sign-in sheet"/>
      <sheetName val="Girls Do Main Draw Prep"/>
      <sheetName val="Girls Do Main 16"/>
      <sheetName val="Girls Do Main 24&amp;32"/>
      <sheetName val="Girls Do Main 48&amp;64"/>
      <sheetName val="Plr List for OofP"/>
      <sheetName val="OofP 4 cts"/>
      <sheetName val="OofP 8 cts"/>
      <sheetName val="OofP list"/>
      <sheetName val="Practice Cts"/>
      <sheetName val="Boys Si LL List"/>
      <sheetName val="Girls Si LL List"/>
      <sheetName val="Boys Si Alt List"/>
      <sheetName val="Girls Si Alt List"/>
      <sheetName val="Boys Do Alt List"/>
      <sheetName val="Girls Do Alt List"/>
      <sheetName val="Offence Report"/>
      <sheetName val="Penalty card"/>
      <sheetName val="Medical Cert"/>
      <sheetName val="Unusual Ruling"/>
      <sheetName val="Country Codes"/>
      <sheetName val="ScCard Set3&amp;Front"/>
      <sheetName val="ScCard Set 1&amp;2"/>
      <sheetName val="ScCard Code etc."/>
      <sheetName val="Draw Help Sheet"/>
      <sheetName val="Si Main 32 (Hand)"/>
      <sheetName val="Si Qual 32 (Hand)"/>
      <sheetName val="Do Main 16 (Hand)"/>
    </sheetNames>
    <definedNames>
      <definedName name="Jun_Show_CU"/>
      <definedName name="Jun_Hide_CU"/>
    </definedNames>
    <sheetDataSet>
      <sheetData sheetId="0" refreshError="1">
        <row r="7">
          <cell r="C7">
            <v>69</v>
          </cell>
        </row>
        <row r="7">
          <cell r="E7" t="str">
            <v>DEEPSHIKA VINAYAGAMURTHY</v>
          </cell>
          <cell r="F7">
            <v>437432</v>
          </cell>
        </row>
        <row r="7">
          <cell r="H7" t="str">
            <v>TN</v>
          </cell>
        </row>
        <row r="8">
          <cell r="C8" t="str">
            <v/>
          </cell>
        </row>
        <row r="8">
          <cell r="E8" t="str">
            <v>BYE</v>
          </cell>
          <cell r="F8" t="str">
            <v/>
          </cell>
        </row>
        <row r="8">
          <cell r="H8" t="str">
            <v/>
          </cell>
        </row>
        <row r="9">
          <cell r="C9">
            <v>304</v>
          </cell>
          <cell r="D9">
            <v>0</v>
          </cell>
          <cell r="E9" t="str">
            <v>SANMITHA HARINI LOKESH</v>
          </cell>
          <cell r="F9">
            <v>436387</v>
          </cell>
          <cell r="G9">
            <v>0</v>
          </cell>
          <cell r="H9" t="str">
            <v>(TN)</v>
          </cell>
        </row>
        <row r="10">
          <cell r="C10" t="str">
            <v/>
          </cell>
        </row>
        <row r="10">
          <cell r="E10" t="str">
            <v>BYE</v>
          </cell>
          <cell r="F10" t="str">
            <v/>
          </cell>
        </row>
        <row r="10">
          <cell r="H10" t="str">
            <v/>
          </cell>
        </row>
        <row r="11">
          <cell r="C11">
            <v>0</v>
          </cell>
          <cell r="D11">
            <v>0</v>
          </cell>
          <cell r="E11" t="str">
            <v> YEDLAPATTI KHYATI</v>
          </cell>
          <cell r="F11">
            <v>427162</v>
          </cell>
          <cell r="G11">
            <v>0</v>
          </cell>
          <cell r="H11" t="str">
            <v>TN</v>
          </cell>
        </row>
        <row r="12">
          <cell r="C12">
            <v>0</v>
          </cell>
          <cell r="D12">
            <v>0</v>
          </cell>
          <cell r="E12" t="str">
            <v> BHAVANI KEDIA</v>
          </cell>
          <cell r="F12">
            <v>417994</v>
          </cell>
          <cell r="G12">
            <v>0</v>
          </cell>
          <cell r="H12" t="str">
            <v>KL</v>
          </cell>
        </row>
        <row r="13">
          <cell r="C13" t="str">
            <v/>
          </cell>
        </row>
        <row r="13">
          <cell r="E13" t="str">
            <v>BYE</v>
          </cell>
          <cell r="F13" t="str">
            <v/>
          </cell>
        </row>
        <row r="13">
          <cell r="H13" t="str">
            <v/>
          </cell>
        </row>
        <row r="14">
          <cell r="C14">
            <v>254</v>
          </cell>
          <cell r="D14">
            <v>0</v>
          </cell>
          <cell r="E14" t="str">
            <v>SAI SANAJANA REDDY P</v>
          </cell>
          <cell r="F14">
            <v>438147</v>
          </cell>
          <cell r="G14">
            <v>0</v>
          </cell>
          <cell r="H14" t="str">
            <v>(AP)</v>
          </cell>
        </row>
        <row r="15">
          <cell r="C15">
            <v>368</v>
          </cell>
          <cell r="D15">
            <v>0</v>
          </cell>
          <cell r="E15" t="str">
            <v>DEEPTHI VENKATESAN</v>
          </cell>
          <cell r="F15">
            <v>437499</v>
          </cell>
          <cell r="G15">
            <v>0</v>
          </cell>
          <cell r="H15" t="str">
            <v>(TN)</v>
          </cell>
        </row>
        <row r="16">
          <cell r="C16" t="str">
            <v/>
          </cell>
        </row>
        <row r="16">
          <cell r="E16" t="str">
            <v>BYE</v>
          </cell>
          <cell r="F16" t="str">
            <v/>
          </cell>
        </row>
        <row r="16">
          <cell r="H16" t="str">
            <v/>
          </cell>
        </row>
        <row r="17">
          <cell r="C17">
            <v>112</v>
          </cell>
          <cell r="D17">
            <v>0</v>
          </cell>
          <cell r="E17" t="str">
            <v>HAMSIKA T</v>
          </cell>
          <cell r="F17">
            <v>433969</v>
          </cell>
          <cell r="G17">
            <v>0</v>
          </cell>
          <cell r="H17" t="str">
            <v>(TS)</v>
          </cell>
        </row>
        <row r="18">
          <cell r="C18">
            <v>304</v>
          </cell>
          <cell r="D18">
            <v>0</v>
          </cell>
          <cell r="E18" t="str">
            <v>HARITHASHREE VENKATESH</v>
          </cell>
          <cell r="F18">
            <v>428321</v>
          </cell>
          <cell r="G18">
            <v>0</v>
          </cell>
          <cell r="H18" t="str">
            <v>(TN)</v>
          </cell>
        </row>
        <row r="19">
          <cell r="C19" t="str">
            <v/>
          </cell>
        </row>
        <row r="19">
          <cell r="E19" t="str">
            <v>BYE</v>
          </cell>
          <cell r="F19" t="str">
            <v/>
          </cell>
        </row>
        <row r="19">
          <cell r="H19" t="str">
            <v/>
          </cell>
        </row>
        <row r="20">
          <cell r="C20">
            <v>118</v>
          </cell>
          <cell r="D20">
            <v>0</v>
          </cell>
          <cell r="E20" t="str">
            <v>SHREYA SIDDHARTH PATHARE</v>
          </cell>
          <cell r="F20">
            <v>436824</v>
          </cell>
          <cell r="G20">
            <v>0</v>
          </cell>
          <cell r="H20" t="str">
            <v>(MH)</v>
          </cell>
        </row>
        <row r="21">
          <cell r="C21" t="str">
            <v/>
          </cell>
        </row>
        <row r="21">
          <cell r="E21" t="str">
            <v>BYE</v>
          </cell>
          <cell r="F21" t="str">
            <v/>
          </cell>
        </row>
        <row r="21">
          <cell r="H21" t="str">
            <v/>
          </cell>
        </row>
        <row r="22">
          <cell r="C22">
            <v>112</v>
          </cell>
        </row>
        <row r="22">
          <cell r="E22" t="str">
            <v>NEMHA SARAH KISPOTTA</v>
          </cell>
          <cell r="F22">
            <v>428954</v>
          </cell>
          <cell r="G22">
            <v>0</v>
          </cell>
          <cell r="H22" t="str">
            <v>(JH)</v>
          </cell>
        </row>
        <row r="23">
          <cell r="C23">
            <v>76</v>
          </cell>
        </row>
        <row r="23">
          <cell r="E23" t="str">
            <v>ASMI NIHAR ADKAR</v>
          </cell>
          <cell r="F23">
            <v>427523</v>
          </cell>
          <cell r="G23" t="str">
            <v> </v>
          </cell>
          <cell r="H23" t="str">
            <v>MH</v>
          </cell>
        </row>
        <row r="24">
          <cell r="C24" t="str">
            <v/>
          </cell>
        </row>
        <row r="24">
          <cell r="E24" t="str">
            <v>BYE</v>
          </cell>
          <cell r="F24" t="str">
            <v/>
          </cell>
        </row>
        <row r="24">
          <cell r="H24" t="str">
            <v/>
          </cell>
        </row>
        <row r="25">
          <cell r="C25">
            <v>160</v>
          </cell>
          <cell r="D25">
            <v>0</v>
          </cell>
          <cell r="E25" t="str">
            <v>AHANA BOJANNA BERERA</v>
          </cell>
          <cell r="F25">
            <v>423869</v>
          </cell>
          <cell r="G25">
            <v>0</v>
          </cell>
          <cell r="H25" t="str">
            <v>(KA)</v>
          </cell>
        </row>
        <row r="26">
          <cell r="C26" t="str">
            <v/>
          </cell>
        </row>
        <row r="26">
          <cell r="E26" t="str">
            <v>BYE</v>
          </cell>
          <cell r="F26" t="str">
            <v/>
          </cell>
        </row>
        <row r="26">
          <cell r="H26" t="str">
            <v/>
          </cell>
        </row>
        <row r="27">
          <cell r="C27">
            <v>0</v>
          </cell>
          <cell r="D27">
            <v>0</v>
          </cell>
          <cell r="E27" t="str">
            <v>BYE</v>
          </cell>
          <cell r="F27" t="str">
            <v> </v>
          </cell>
          <cell r="G27" t="str">
            <v> </v>
          </cell>
          <cell r="H27" t="str">
            <v> </v>
          </cell>
        </row>
        <row r="28">
          <cell r="C28">
            <v>267</v>
          </cell>
          <cell r="D28">
            <v>0</v>
          </cell>
          <cell r="E28" t="str">
            <v>SHREYA GUPTA</v>
          </cell>
          <cell r="F28">
            <v>436308</v>
          </cell>
          <cell r="G28">
            <v>0</v>
          </cell>
          <cell r="H28" t="str">
            <v>(TS)</v>
          </cell>
        </row>
        <row r="29">
          <cell r="C29" t="str">
            <v/>
          </cell>
        </row>
        <row r="29">
          <cell r="E29" t="str">
            <v>BYE</v>
          </cell>
          <cell r="F29" t="str">
            <v/>
          </cell>
        </row>
        <row r="29">
          <cell r="H29" t="str">
            <v/>
          </cell>
        </row>
        <row r="30">
          <cell r="C30">
            <v>132</v>
          </cell>
          <cell r="D30">
            <v>0</v>
          </cell>
          <cell r="E30" t="str">
            <v>NIYAMIKA BALAJI</v>
          </cell>
          <cell r="F30">
            <v>429220</v>
          </cell>
          <cell r="G30">
            <v>0</v>
          </cell>
          <cell r="H30" t="str">
            <v>(KA)</v>
          </cell>
        </row>
        <row r="31">
          <cell r="C31">
            <v>267</v>
          </cell>
          <cell r="D31">
            <v>0</v>
          </cell>
          <cell r="E31" t="str">
            <v>VASUDHA G</v>
          </cell>
          <cell r="F31">
            <v>439774</v>
          </cell>
          <cell r="G31">
            <v>0</v>
          </cell>
          <cell r="H31" t="str">
            <v>(TN)</v>
          </cell>
        </row>
        <row r="32">
          <cell r="C32" t="str">
            <v/>
          </cell>
        </row>
        <row r="32">
          <cell r="E32" t="str">
            <v>BYE</v>
          </cell>
          <cell r="F32" t="str">
            <v/>
          </cell>
        </row>
        <row r="32">
          <cell r="H32" t="str">
            <v/>
          </cell>
        </row>
        <row r="33">
          <cell r="C33">
            <v>329</v>
          </cell>
          <cell r="D33">
            <v>0</v>
          </cell>
          <cell r="E33" t="str">
            <v>MADHUMITHA RAMESH</v>
          </cell>
          <cell r="F33">
            <v>432960</v>
          </cell>
          <cell r="G33">
            <v>0</v>
          </cell>
          <cell r="H33" t="str">
            <v>(TN)</v>
          </cell>
        </row>
        <row r="34">
          <cell r="C34">
            <v>267</v>
          </cell>
          <cell r="D34">
            <v>0</v>
          </cell>
          <cell r="E34" t="str">
            <v>HEERA NIHARIKA V</v>
          </cell>
          <cell r="F34">
            <v>437668</v>
          </cell>
          <cell r="G34">
            <v>0</v>
          </cell>
          <cell r="H34" t="str">
            <v>(TN)</v>
          </cell>
        </row>
        <row r="35">
          <cell r="C35" t="str">
            <v/>
          </cell>
        </row>
        <row r="35">
          <cell r="E35" t="str">
            <v>BYE</v>
          </cell>
          <cell r="F35" t="str">
            <v/>
          </cell>
        </row>
        <row r="35">
          <cell r="H35" t="str">
            <v/>
          </cell>
        </row>
        <row r="36">
          <cell r="C36">
            <v>329</v>
          </cell>
          <cell r="D36">
            <v>0</v>
          </cell>
          <cell r="E36" t="str">
            <v>ANUSHKA MANDILWAR</v>
          </cell>
          <cell r="F36">
            <v>433663</v>
          </cell>
          <cell r="G36">
            <v>0</v>
          </cell>
          <cell r="H36" t="str">
            <v>(KA)</v>
          </cell>
        </row>
        <row r="37">
          <cell r="C37" t="str">
            <v/>
          </cell>
        </row>
        <row r="37">
          <cell r="E37" t="str">
            <v>BYE</v>
          </cell>
          <cell r="F37" t="str">
            <v/>
          </cell>
        </row>
        <row r="37">
          <cell r="H37" t="str">
            <v/>
          </cell>
        </row>
        <row r="38">
          <cell r="C38">
            <v>105</v>
          </cell>
        </row>
        <row r="38">
          <cell r="E38" t="str">
            <v>KRITI TOMAR</v>
          </cell>
          <cell r="F38">
            <v>426642</v>
          </cell>
          <cell r="G38">
            <v>0</v>
          </cell>
          <cell r="H38" t="str">
            <v>(UP)</v>
          </cell>
        </row>
        <row r="39">
          <cell r="C39">
            <v>76</v>
          </cell>
        </row>
        <row r="39">
          <cell r="E39" t="str">
            <v>SAIYETTE RUPESH VARADKAR</v>
          </cell>
          <cell r="F39">
            <v>432866</v>
          </cell>
          <cell r="G39">
            <v>0</v>
          </cell>
          <cell r="H39" t="str">
            <v>(MH)</v>
          </cell>
        </row>
        <row r="40">
          <cell r="C40" t="str">
            <v/>
          </cell>
        </row>
        <row r="40">
          <cell r="E40" t="str">
            <v>BYE</v>
          </cell>
          <cell r="F40" t="str">
            <v/>
          </cell>
        </row>
        <row r="40">
          <cell r="H40" t="str">
            <v/>
          </cell>
        </row>
        <row r="41">
          <cell r="C41" t="str">
            <v/>
          </cell>
        </row>
        <row r="41">
          <cell r="E41" t="str">
            <v> MARY DIANA SHINY</v>
          </cell>
          <cell r="F41">
            <v>446362</v>
          </cell>
          <cell r="G41">
            <v>0</v>
          </cell>
          <cell r="H41" t="str">
            <v>UP</v>
          </cell>
        </row>
        <row r="42">
          <cell r="C42" t="str">
            <v/>
          </cell>
        </row>
        <row r="42">
          <cell r="E42" t="str">
            <v>BYE</v>
          </cell>
          <cell r="F42" t="str">
            <v/>
          </cell>
        </row>
        <row r="42">
          <cell r="H42" t="str">
            <v/>
          </cell>
        </row>
        <row r="43">
          <cell r="C43" t="str">
            <v/>
          </cell>
        </row>
        <row r="43">
          <cell r="E43" t="str">
            <v> DIYA HARIKRISHNAN</v>
          </cell>
          <cell r="F43">
            <v>442693</v>
          </cell>
          <cell r="G43">
            <v>0</v>
          </cell>
          <cell r="H43" t="str">
            <v>TN</v>
          </cell>
        </row>
        <row r="44">
          <cell r="C44">
            <v>190</v>
          </cell>
          <cell r="D44">
            <v>0</v>
          </cell>
          <cell r="E44" t="str">
            <v>HARINI PARTHIBAN </v>
          </cell>
          <cell r="F44">
            <v>414040</v>
          </cell>
          <cell r="G44">
            <v>0</v>
          </cell>
          <cell r="H44" t="str">
            <v>(TN)</v>
          </cell>
        </row>
        <row r="45">
          <cell r="C45" t="str">
            <v/>
          </cell>
        </row>
        <row r="45">
          <cell r="E45" t="str">
            <v>BYE</v>
          </cell>
          <cell r="F45" t="str">
            <v/>
          </cell>
        </row>
        <row r="45">
          <cell r="H45" t="str">
            <v/>
          </cell>
        </row>
        <row r="46">
          <cell r="C46" t="str">
            <v/>
          </cell>
        </row>
        <row r="46">
          <cell r="E46" t="str">
            <v> AKSHARA SENTHILNATHAN</v>
          </cell>
          <cell r="F46">
            <v>437815</v>
          </cell>
          <cell r="G46">
            <v>0</v>
          </cell>
          <cell r="H46" t="str">
            <v>KA</v>
          </cell>
        </row>
        <row r="47">
          <cell r="C47" t="str">
            <v/>
          </cell>
        </row>
        <row r="47">
          <cell r="E47" t="str">
            <v> TANUSSHRI SATHESH</v>
          </cell>
          <cell r="F47">
            <v>440892</v>
          </cell>
          <cell r="G47">
            <v>0</v>
          </cell>
          <cell r="H47" t="str">
            <v>KL</v>
          </cell>
        </row>
        <row r="48">
          <cell r="C48" t="str">
            <v/>
          </cell>
        </row>
        <row r="48">
          <cell r="E48" t="str">
            <v>BYE</v>
          </cell>
          <cell r="F48" t="str">
            <v/>
          </cell>
        </row>
        <row r="48">
          <cell r="H48" t="str">
            <v/>
          </cell>
        </row>
        <row r="49">
          <cell r="C49" t="str">
            <v/>
          </cell>
        </row>
        <row r="49">
          <cell r="E49" t="str">
            <v> SUDENA SENTHIL KUMAR</v>
          </cell>
          <cell r="F49">
            <v>440251</v>
          </cell>
          <cell r="G49">
            <v>0</v>
          </cell>
          <cell r="H49" t="str">
            <v>TN</v>
          </cell>
        </row>
        <row r="50">
          <cell r="C50">
            <v>190</v>
          </cell>
          <cell r="D50">
            <v>0</v>
          </cell>
          <cell r="E50" t="str">
            <v>SAVITHA BHUVANESWARAN</v>
          </cell>
          <cell r="F50">
            <v>435817</v>
          </cell>
          <cell r="G50">
            <v>0</v>
          </cell>
          <cell r="H50" t="str">
            <v>(TN)</v>
          </cell>
        </row>
        <row r="51">
          <cell r="C51" t="str">
            <v/>
          </cell>
        </row>
        <row r="51">
          <cell r="E51" t="str">
            <v>BYE</v>
          </cell>
          <cell r="F51" t="str">
            <v/>
          </cell>
        </row>
        <row r="51">
          <cell r="H51" t="str">
            <v/>
          </cell>
        </row>
        <row r="52">
          <cell r="C52">
            <v>329</v>
          </cell>
          <cell r="D52">
            <v>0</v>
          </cell>
          <cell r="E52" t="str">
            <v>DHARA BHARAT THAKOR</v>
          </cell>
          <cell r="F52">
            <v>413391</v>
          </cell>
          <cell r="G52">
            <v>0</v>
          </cell>
          <cell r="H52" t="str">
            <v>(GJ)</v>
          </cell>
        </row>
        <row r="53">
          <cell r="C53" t="str">
            <v/>
          </cell>
        </row>
        <row r="53">
          <cell r="E53" t="str">
            <v>BYE</v>
          </cell>
          <cell r="F53" t="str">
            <v/>
          </cell>
        </row>
        <row r="53">
          <cell r="H53" t="str">
            <v/>
          </cell>
        </row>
        <row r="54">
          <cell r="C54">
            <v>92</v>
          </cell>
        </row>
        <row r="54">
          <cell r="E54" t="str">
            <v>AMODINI VIJAY NAIK</v>
          </cell>
          <cell r="F54">
            <v>423059</v>
          </cell>
          <cell r="G54">
            <v>0</v>
          </cell>
          <cell r="H54" t="str">
            <v>(KA)</v>
          </cell>
        </row>
        <row r="55">
          <cell r="C55">
            <v>76</v>
          </cell>
        </row>
        <row r="55">
          <cell r="E55" t="str">
            <v>MEGHANA G D</v>
          </cell>
          <cell r="F55">
            <v>428554</v>
          </cell>
          <cell r="G55">
            <v>0</v>
          </cell>
          <cell r="H55" t="str">
            <v>(KA)</v>
          </cell>
        </row>
        <row r="56">
          <cell r="C56" t="str">
            <v/>
          </cell>
        </row>
        <row r="56">
          <cell r="E56" t="str">
            <v>BYE</v>
          </cell>
          <cell r="F56" t="str">
            <v/>
          </cell>
        </row>
        <row r="56">
          <cell r="H56" t="str">
            <v/>
          </cell>
        </row>
        <row r="57">
          <cell r="C57" t="str">
            <v/>
          </cell>
        </row>
        <row r="57">
          <cell r="E57" t="str">
            <v> PINAK VIMALESH</v>
          </cell>
          <cell r="F57">
            <v>440002</v>
          </cell>
          <cell r="G57">
            <v>0</v>
          </cell>
          <cell r="H57" t="str">
            <v>TN</v>
          </cell>
        </row>
        <row r="58">
          <cell r="C58" t="str">
            <v/>
          </cell>
        </row>
        <row r="58">
          <cell r="E58" t="str">
            <v>BYE</v>
          </cell>
          <cell r="F58" t="str">
            <v/>
          </cell>
        </row>
        <row r="58">
          <cell r="H58" t="str">
            <v/>
          </cell>
        </row>
        <row r="59">
          <cell r="C59">
            <v>240</v>
          </cell>
          <cell r="D59">
            <v>0</v>
          </cell>
          <cell r="E59" t="str">
            <v>DHARANI DHANYATA SREENIVASA</v>
          </cell>
          <cell r="F59">
            <v>430245</v>
          </cell>
          <cell r="G59">
            <v>0</v>
          </cell>
          <cell r="H59" t="str">
            <v>(KA)</v>
          </cell>
        </row>
        <row r="60">
          <cell r="C60" t="str">
            <v/>
          </cell>
        </row>
        <row r="60">
          <cell r="E60" t="str">
            <v> BANU ASWIN</v>
          </cell>
          <cell r="F60">
            <v>437601</v>
          </cell>
          <cell r="G60">
            <v>0</v>
          </cell>
          <cell r="H60" t="str">
            <v>TN</v>
          </cell>
        </row>
        <row r="61">
          <cell r="C61" t="str">
            <v/>
          </cell>
        </row>
        <row r="61">
          <cell r="E61" t="str">
            <v>BYE</v>
          </cell>
          <cell r="F61" t="str">
            <v/>
          </cell>
        </row>
        <row r="61">
          <cell r="H61" t="str">
            <v/>
          </cell>
        </row>
        <row r="62">
          <cell r="C62" t="str">
            <v/>
          </cell>
        </row>
        <row r="62">
          <cell r="E62" t="str">
            <v> CATHRINE I</v>
          </cell>
          <cell r="F62">
            <v>431088</v>
          </cell>
          <cell r="G62">
            <v>0</v>
          </cell>
          <cell r="H62" t="str">
            <v>TN</v>
          </cell>
        </row>
        <row r="63">
          <cell r="C63">
            <v>170</v>
          </cell>
          <cell r="D63">
            <v>0</v>
          </cell>
          <cell r="E63" t="str">
            <v>SAHANA  KAMALAKANNAN</v>
          </cell>
          <cell r="F63">
            <v>433866</v>
          </cell>
          <cell r="G63">
            <v>0</v>
          </cell>
          <cell r="H63" t="str">
            <v>(TN)</v>
          </cell>
        </row>
        <row r="64">
          <cell r="C64" t="str">
            <v/>
          </cell>
        </row>
        <row r="64">
          <cell r="E64" t="str">
            <v>BYE</v>
          </cell>
          <cell r="F64" t="str">
            <v/>
          </cell>
        </row>
        <row r="64">
          <cell r="H64" t="str">
            <v/>
          </cell>
        </row>
        <row r="65">
          <cell r="C65">
            <v>267</v>
          </cell>
          <cell r="D65">
            <v>0</v>
          </cell>
          <cell r="E65" t="str">
            <v>SAANVI REDDY ERVA</v>
          </cell>
          <cell r="F65">
            <v>432972</v>
          </cell>
          <cell r="G65">
            <v>0</v>
          </cell>
          <cell r="H65" t="str">
            <v>(TS)</v>
          </cell>
        </row>
        <row r="66">
          <cell r="C66">
            <v>329</v>
          </cell>
          <cell r="D66">
            <v>0</v>
          </cell>
          <cell r="E66" t="str">
            <v>ALEENA MARIA  MANOJ</v>
          </cell>
          <cell r="F66">
            <v>428377</v>
          </cell>
          <cell r="G66">
            <v>0</v>
          </cell>
          <cell r="H66" t="str">
            <v>(KL)</v>
          </cell>
        </row>
        <row r="67">
          <cell r="C67" t="str">
            <v/>
          </cell>
        </row>
        <row r="67">
          <cell r="E67" t="str">
            <v>BYE</v>
          </cell>
          <cell r="F67" t="str">
            <v/>
          </cell>
        </row>
        <row r="67">
          <cell r="H67" t="str">
            <v/>
          </cell>
        </row>
        <row r="68">
          <cell r="C68">
            <v>329</v>
          </cell>
          <cell r="D68">
            <v>0</v>
          </cell>
          <cell r="E68" t="str">
            <v>PRATISTHA RAY</v>
          </cell>
          <cell r="F68">
            <v>433318</v>
          </cell>
          <cell r="G68">
            <v>0</v>
          </cell>
          <cell r="H68" t="str">
            <v>(WB)</v>
          </cell>
        </row>
        <row r="69">
          <cell r="C69" t="str">
            <v/>
          </cell>
        </row>
        <row r="69">
          <cell r="E69" t="str">
            <v>BYE</v>
          </cell>
          <cell r="F69" t="str">
            <v/>
          </cell>
        </row>
        <row r="69">
          <cell r="H69" t="str">
            <v/>
          </cell>
        </row>
        <row r="70">
          <cell r="C70">
            <v>105</v>
          </cell>
        </row>
        <row r="70">
          <cell r="E70" t="str">
            <v>ANANYA S R</v>
          </cell>
          <cell r="F70">
            <v>418488</v>
          </cell>
          <cell r="G70">
            <v>0</v>
          </cell>
          <cell r="H70" t="str">
            <v>(TN)</v>
          </cell>
        </row>
        <row r="83">
          <cell r="C83">
            <v>76</v>
          </cell>
        </row>
        <row r="83">
          <cell r="E83" t="str">
            <v>DIYA DARSHINI VIVEKANANDAN</v>
          </cell>
          <cell r="F83">
            <v>438398</v>
          </cell>
          <cell r="G83">
            <v>0</v>
          </cell>
          <cell r="H83" t="str">
            <v>(TN)</v>
          </cell>
        </row>
        <row r="84">
          <cell r="C84" t="str">
            <v/>
          </cell>
        </row>
        <row r="84">
          <cell r="E84" t="str">
            <v>BYE</v>
          </cell>
          <cell r="F84" t="str">
            <v/>
          </cell>
        </row>
        <row r="84">
          <cell r="H84" t="str">
            <v/>
          </cell>
        </row>
        <row r="85">
          <cell r="C85" t="str">
            <v/>
          </cell>
        </row>
        <row r="85">
          <cell r="E85" t="str">
            <v> TASNIM SOFIA</v>
          </cell>
          <cell r="F85">
            <v>441543</v>
          </cell>
          <cell r="G85">
            <v>0</v>
          </cell>
          <cell r="H85" t="str">
            <v>TN</v>
          </cell>
        </row>
        <row r="86">
          <cell r="C86" t="str">
            <v/>
          </cell>
        </row>
        <row r="86">
          <cell r="E86" t="str">
            <v>BYE</v>
          </cell>
          <cell r="F86" t="str">
            <v/>
          </cell>
        </row>
        <row r="86">
          <cell r="H86" t="str">
            <v/>
          </cell>
        </row>
        <row r="87">
          <cell r="C87">
            <v>267</v>
          </cell>
          <cell r="D87">
            <v>0</v>
          </cell>
          <cell r="E87" t="str">
            <v>ADYA CHAURASIA</v>
          </cell>
          <cell r="F87">
            <v>435751</v>
          </cell>
          <cell r="G87">
            <v>0</v>
          </cell>
          <cell r="H87" t="str">
            <v>(KA)</v>
          </cell>
        </row>
        <row r="88">
          <cell r="C88" t="str">
            <v/>
          </cell>
        </row>
        <row r="88">
          <cell r="E88" t="str">
            <v> CHITRA LAKSHMI</v>
          </cell>
          <cell r="F88">
            <v>451387</v>
          </cell>
          <cell r="G88">
            <v>0</v>
          </cell>
          <cell r="H88" t="str">
            <v>AP</v>
          </cell>
        </row>
        <row r="89">
          <cell r="C89" t="str">
            <v/>
          </cell>
        </row>
        <row r="89">
          <cell r="E89" t="str">
            <v>BYE</v>
          </cell>
          <cell r="F89" t="str">
            <v/>
          </cell>
        </row>
        <row r="89">
          <cell r="H89" t="str">
            <v/>
          </cell>
        </row>
        <row r="90">
          <cell r="C90" t="str">
            <v/>
          </cell>
        </row>
        <row r="90">
          <cell r="E90" t="str">
            <v> LANIKA RAMU</v>
          </cell>
          <cell r="F90">
            <v>441376</v>
          </cell>
          <cell r="G90">
            <v>0</v>
          </cell>
          <cell r="H90" t="str">
            <v>TS</v>
          </cell>
        </row>
        <row r="91">
          <cell r="C91" t="str">
            <v/>
          </cell>
        </row>
        <row r="91">
          <cell r="E91" t="str">
            <v> ANJALI SADAGOPAN</v>
          </cell>
          <cell r="F91">
            <v>426996</v>
          </cell>
          <cell r="G91">
            <v>0</v>
          </cell>
          <cell r="H91" t="str">
            <v>TN</v>
          </cell>
        </row>
        <row r="92">
          <cell r="C92" t="str">
            <v/>
          </cell>
        </row>
        <row r="92">
          <cell r="E92" t="str">
            <v>BYE</v>
          </cell>
          <cell r="F92" t="str">
            <v/>
          </cell>
        </row>
        <row r="92">
          <cell r="H92" t="str">
            <v/>
          </cell>
        </row>
        <row r="93">
          <cell r="C93" t="str">
            <v/>
          </cell>
        </row>
        <row r="93">
          <cell r="E93" t="str">
            <v> DEEPALAKSHMI VANARAJA</v>
          </cell>
          <cell r="F93">
            <v>419122</v>
          </cell>
          <cell r="G93">
            <v>0</v>
          </cell>
          <cell r="H93" t="str">
            <v>KA </v>
          </cell>
        </row>
        <row r="94">
          <cell r="C94" t="str">
            <v/>
          </cell>
        </row>
        <row r="94">
          <cell r="E94" t="str">
            <v> MAHALAKSHMI MANIMARAN</v>
          </cell>
          <cell r="F94">
            <v>438043</v>
          </cell>
          <cell r="G94">
            <v>0</v>
          </cell>
          <cell r="H94" t="str">
            <v>TN</v>
          </cell>
        </row>
        <row r="95">
          <cell r="C95" t="str">
            <v/>
          </cell>
        </row>
        <row r="95">
          <cell r="E95" t="str">
            <v>BYE</v>
          </cell>
          <cell r="F95" t="str">
            <v/>
          </cell>
        </row>
        <row r="95">
          <cell r="H95" t="str">
            <v/>
          </cell>
        </row>
        <row r="96">
          <cell r="C96" t="str">
            <v/>
          </cell>
        </row>
        <row r="96">
          <cell r="E96" t="str">
            <v> SAHANA KRISHNARAJ</v>
          </cell>
          <cell r="F96">
            <v>447178</v>
          </cell>
          <cell r="G96">
            <v>0</v>
          </cell>
          <cell r="H96" t="str">
            <v>TS</v>
          </cell>
        </row>
        <row r="97">
          <cell r="C97" t="str">
            <v/>
          </cell>
        </row>
        <row r="97">
          <cell r="E97" t="str">
            <v>BYE</v>
          </cell>
          <cell r="F97" t="str">
            <v/>
          </cell>
        </row>
        <row r="97">
          <cell r="H97" t="str">
            <v/>
          </cell>
        </row>
        <row r="98">
          <cell r="C98">
            <v>89</v>
          </cell>
        </row>
        <row r="98">
          <cell r="E98" t="str">
            <v>SAI ANANYA VARANASI</v>
          </cell>
          <cell r="F98">
            <v>429841</v>
          </cell>
          <cell r="G98">
            <v>0</v>
          </cell>
          <cell r="H98" t="str">
            <v>(TS)</v>
          </cell>
        </row>
        <row r="99">
          <cell r="C99">
            <v>84</v>
          </cell>
        </row>
        <row r="99">
          <cell r="E99" t="str">
            <v>ANANYA JAIN</v>
          </cell>
          <cell r="F99">
            <v>435561</v>
          </cell>
          <cell r="G99">
            <v>0</v>
          </cell>
          <cell r="H99" t="str">
            <v>(UP)</v>
          </cell>
        </row>
        <row r="100">
          <cell r="C100" t="str">
            <v/>
          </cell>
        </row>
        <row r="100">
          <cell r="E100" t="str">
            <v>BYE</v>
          </cell>
          <cell r="F100" t="str">
            <v/>
          </cell>
        </row>
        <row r="100">
          <cell r="H100" t="str">
            <v/>
          </cell>
        </row>
        <row r="101">
          <cell r="C101" t="str">
            <v/>
          </cell>
        </row>
        <row r="101">
          <cell r="E101" t="str">
            <v> JEMIMA REBECCA JOHN</v>
          </cell>
          <cell r="F101">
            <v>438881</v>
          </cell>
          <cell r="G101">
            <v>0</v>
          </cell>
          <cell r="H101" t="str">
            <v>GJ</v>
          </cell>
        </row>
        <row r="102">
          <cell r="C102" t="str">
            <v/>
          </cell>
        </row>
        <row r="102">
          <cell r="E102" t="str">
            <v>BYE</v>
          </cell>
          <cell r="F102" t="str">
            <v/>
          </cell>
        </row>
        <row r="102">
          <cell r="H102" t="str">
            <v/>
          </cell>
        </row>
        <row r="103">
          <cell r="C103" t="str">
            <v/>
          </cell>
        </row>
        <row r="103">
          <cell r="E103" t="str">
            <v> HARENI ELANCHEZHIAN</v>
          </cell>
          <cell r="F103">
            <v>421390</v>
          </cell>
          <cell r="G103">
            <v>0</v>
          </cell>
          <cell r="H103" t="str">
            <v>KA</v>
          </cell>
        </row>
        <row r="104">
          <cell r="C104">
            <v>122</v>
          </cell>
          <cell r="D104">
            <v>0</v>
          </cell>
          <cell r="E104" t="str">
            <v>LAVANYAA SREEKIRISHNAN</v>
          </cell>
          <cell r="F104">
            <v>418587</v>
          </cell>
          <cell r="G104">
            <v>0</v>
          </cell>
          <cell r="H104" t="str">
            <v>(TN)</v>
          </cell>
        </row>
        <row r="105">
          <cell r="C105" t="str">
            <v/>
          </cell>
        </row>
        <row r="105">
          <cell r="E105" t="str">
            <v>BYE</v>
          </cell>
          <cell r="F105" t="str">
            <v/>
          </cell>
        </row>
        <row r="105">
          <cell r="H105" t="str">
            <v/>
          </cell>
        </row>
        <row r="106">
          <cell r="C106">
            <v>222</v>
          </cell>
          <cell r="D106">
            <v>0</v>
          </cell>
          <cell r="E106" t="str">
            <v>SHRIJANA M THAPA</v>
          </cell>
          <cell r="F106">
            <v>426158</v>
          </cell>
          <cell r="G106">
            <v>0</v>
          </cell>
          <cell r="H106" t="str">
            <v>(KL)</v>
          </cell>
        </row>
        <row r="107">
          <cell r="C107">
            <v>222</v>
          </cell>
          <cell r="D107">
            <v>0</v>
          </cell>
          <cell r="E107" t="str">
            <v>INDUSHA NIMAKAYALA</v>
          </cell>
          <cell r="F107">
            <v>434829</v>
          </cell>
          <cell r="G107">
            <v>0</v>
          </cell>
          <cell r="H107" t="str">
            <v>(KA)</v>
          </cell>
        </row>
        <row r="108">
          <cell r="C108" t="str">
            <v/>
          </cell>
        </row>
        <row r="108">
          <cell r="E108" t="str">
            <v>BYE</v>
          </cell>
          <cell r="F108" t="str">
            <v/>
          </cell>
        </row>
        <row r="108">
          <cell r="H108" t="str">
            <v/>
          </cell>
        </row>
        <row r="109">
          <cell r="C109">
            <v>146</v>
          </cell>
          <cell r="D109">
            <v>0</v>
          </cell>
          <cell r="E109" t="str">
            <v>CHARANYA SREEKIRISHNAN</v>
          </cell>
          <cell r="F109">
            <v>418588</v>
          </cell>
          <cell r="G109">
            <v>0</v>
          </cell>
          <cell r="H109" t="str">
            <v>(TN)</v>
          </cell>
        </row>
        <row r="110">
          <cell r="C110" t="str">
            <v/>
          </cell>
        </row>
        <row r="110">
          <cell r="E110" t="str">
            <v> DITI CHAJJED</v>
          </cell>
          <cell r="F110">
            <v>448917</v>
          </cell>
          <cell r="G110">
            <v>0</v>
          </cell>
          <cell r="H110" t="str">
            <v>AP</v>
          </cell>
        </row>
        <row r="111">
          <cell r="C111" t="str">
            <v/>
          </cell>
        </row>
        <row r="111">
          <cell r="E111" t="str">
            <v>BYE</v>
          </cell>
          <cell r="F111" t="str">
            <v/>
          </cell>
        </row>
        <row r="111">
          <cell r="H111" t="str">
            <v/>
          </cell>
        </row>
        <row r="112">
          <cell r="C112" t="str">
            <v/>
          </cell>
        </row>
        <row r="112">
          <cell r="E112" t="str">
            <v> SHARON B</v>
          </cell>
          <cell r="F112">
            <v>441886</v>
          </cell>
          <cell r="G112">
            <v>0</v>
          </cell>
          <cell r="H112" t="str">
            <v>TN</v>
          </cell>
        </row>
        <row r="113">
          <cell r="C113" t="str">
            <v/>
          </cell>
        </row>
        <row r="113">
          <cell r="E113" t="str">
            <v>BYE</v>
          </cell>
          <cell r="F113" t="str">
            <v/>
          </cell>
        </row>
        <row r="113">
          <cell r="H113" t="str">
            <v/>
          </cell>
        </row>
        <row r="114">
          <cell r="C114">
            <v>105</v>
          </cell>
        </row>
        <row r="114">
          <cell r="E114" t="str">
            <v>SREE SYLESWARI VELMANIKANDAN</v>
          </cell>
          <cell r="F114">
            <v>427949</v>
          </cell>
          <cell r="G114">
            <v>0</v>
          </cell>
          <cell r="H114" t="str">
            <v>(TN)</v>
          </cell>
        </row>
        <row r="115">
          <cell r="C115">
            <v>87</v>
          </cell>
        </row>
        <row r="115">
          <cell r="E115" t="str">
            <v>SNIGDHA PATIBANDLA</v>
          </cell>
          <cell r="F115">
            <v>426018</v>
          </cell>
          <cell r="G115">
            <v>0</v>
          </cell>
          <cell r="H115" t="str">
            <v>(AS)</v>
          </cell>
        </row>
        <row r="116">
          <cell r="C116" t="str">
            <v/>
          </cell>
        </row>
        <row r="116">
          <cell r="E116" t="str">
            <v>BYE</v>
          </cell>
          <cell r="F116" t="str">
            <v/>
          </cell>
        </row>
        <row r="116">
          <cell r="H116" t="str">
            <v/>
          </cell>
        </row>
        <row r="117">
          <cell r="C117" t="str">
            <v/>
          </cell>
        </row>
        <row r="117">
          <cell r="E117" t="str">
            <v> AADHIRAI VIJAY</v>
          </cell>
          <cell r="F117">
            <v>449663</v>
          </cell>
          <cell r="G117">
            <v>0</v>
          </cell>
          <cell r="H117" t="str">
            <v>TN</v>
          </cell>
        </row>
        <row r="118">
          <cell r="C118" t="str">
            <v/>
          </cell>
        </row>
        <row r="118">
          <cell r="E118" t="str">
            <v>BYE</v>
          </cell>
          <cell r="F118" t="str">
            <v/>
          </cell>
        </row>
        <row r="118">
          <cell r="H118" t="str">
            <v/>
          </cell>
        </row>
        <row r="119">
          <cell r="C119" t="str">
            <v/>
          </cell>
        </row>
        <row r="119">
          <cell r="E119" t="str">
            <v> DEEKSHA S</v>
          </cell>
          <cell r="F119">
            <v>424829</v>
          </cell>
          <cell r="G119">
            <v>0</v>
          </cell>
          <cell r="H119" t="str">
            <v>TN</v>
          </cell>
        </row>
        <row r="120">
          <cell r="C120" t="str">
            <v/>
          </cell>
        </row>
        <row r="120">
          <cell r="E120" t="str">
            <v> LATHA SHREE</v>
          </cell>
          <cell r="F120">
            <v>444152</v>
          </cell>
          <cell r="G120">
            <v>0</v>
          </cell>
          <cell r="H120" t="str">
            <v>TN</v>
          </cell>
        </row>
        <row r="121">
          <cell r="C121" t="str">
            <v/>
          </cell>
        </row>
        <row r="121">
          <cell r="E121" t="str">
            <v>BYE</v>
          </cell>
          <cell r="F121" t="str">
            <v/>
          </cell>
        </row>
        <row r="121">
          <cell r="H121" t="str">
            <v/>
          </cell>
        </row>
        <row r="122">
          <cell r="C122" t="str">
            <v/>
          </cell>
        </row>
        <row r="122">
          <cell r="E122" t="str">
            <v> KESHMEYA VIJAYAKUMAR</v>
          </cell>
          <cell r="F122">
            <v>435066</v>
          </cell>
          <cell r="G122">
            <v>0</v>
          </cell>
          <cell r="H122" t="str">
            <v>KA </v>
          </cell>
        </row>
        <row r="123">
          <cell r="C123">
            <v>170</v>
          </cell>
          <cell r="D123">
            <v>0</v>
          </cell>
          <cell r="E123" t="str">
            <v>TOHIPKA GANGBOIR S D</v>
          </cell>
          <cell r="F123">
            <v>428199</v>
          </cell>
          <cell r="G123">
            <v>0</v>
          </cell>
          <cell r="H123" t="str">
            <v>(AP)</v>
          </cell>
        </row>
        <row r="124">
          <cell r="C124" t="str">
            <v/>
          </cell>
        </row>
        <row r="124">
          <cell r="E124" t="str">
            <v>BYE</v>
          </cell>
          <cell r="F124" t="str">
            <v/>
          </cell>
        </row>
        <row r="124">
          <cell r="H124" t="str">
            <v/>
          </cell>
        </row>
        <row r="125">
          <cell r="C125" t="str">
            <v/>
          </cell>
        </row>
        <row r="125">
          <cell r="E125" t="str">
            <v> SREE SASTHAYINI VELMANIKANDAN</v>
          </cell>
          <cell r="F125">
            <v>427950</v>
          </cell>
          <cell r="G125">
            <v>0</v>
          </cell>
          <cell r="H125" t="str">
            <v>KL</v>
          </cell>
        </row>
        <row r="126">
          <cell r="C126">
            <v>127</v>
          </cell>
          <cell r="D126">
            <v>0</v>
          </cell>
          <cell r="E126" t="str">
            <v>DIVA BHATIA</v>
          </cell>
          <cell r="F126">
            <v>430248</v>
          </cell>
          <cell r="G126">
            <v>0</v>
          </cell>
          <cell r="H126" t="str">
            <v>(UP)</v>
          </cell>
        </row>
        <row r="127">
          <cell r="C127" t="str">
            <v/>
          </cell>
        </row>
        <row r="127">
          <cell r="E127" t="str">
            <v>BYE</v>
          </cell>
          <cell r="F127" t="str">
            <v/>
          </cell>
        </row>
        <row r="127">
          <cell r="H127" t="str">
            <v/>
          </cell>
        </row>
        <row r="128">
          <cell r="C128">
            <v>160</v>
          </cell>
          <cell r="D128">
            <v>0</v>
          </cell>
          <cell r="E128" t="str">
            <v>NIDI BUVILA SREENIVASA</v>
          </cell>
          <cell r="F128">
            <v>426995</v>
          </cell>
          <cell r="G128">
            <v>0</v>
          </cell>
          <cell r="H128" t="str">
            <v>(KA)</v>
          </cell>
        </row>
        <row r="129">
          <cell r="C129" t="str">
            <v/>
          </cell>
        </row>
        <row r="129">
          <cell r="E129" t="str">
            <v>BYE</v>
          </cell>
          <cell r="F129" t="str">
            <v/>
          </cell>
        </row>
        <row r="129">
          <cell r="H129" t="str">
            <v/>
          </cell>
        </row>
        <row r="130">
          <cell r="C130">
            <v>101</v>
          </cell>
        </row>
        <row r="130">
          <cell r="E130" t="str">
            <v>ARZAN KHORAKIWALA</v>
          </cell>
          <cell r="F130">
            <v>426728</v>
          </cell>
          <cell r="G130">
            <v>0</v>
          </cell>
          <cell r="H130" t="str">
            <v>(KA)</v>
          </cell>
        </row>
        <row r="131">
          <cell r="C131">
            <v>88</v>
          </cell>
        </row>
        <row r="131">
          <cell r="E131" t="str">
            <v>VASUNDRA BALAJEE</v>
          </cell>
          <cell r="F131">
            <v>431977</v>
          </cell>
          <cell r="G131">
            <v>0</v>
          </cell>
          <cell r="H131" t="str">
            <v>(TN)</v>
          </cell>
        </row>
        <row r="132">
          <cell r="C132" t="str">
            <v/>
          </cell>
        </row>
        <row r="132">
          <cell r="E132" t="str">
            <v>BYE</v>
          </cell>
          <cell r="F132" t="str">
            <v/>
          </cell>
        </row>
        <row r="132">
          <cell r="H132" t="str">
            <v/>
          </cell>
        </row>
        <row r="133">
          <cell r="C133" t="str">
            <v/>
          </cell>
        </row>
        <row r="133">
          <cell r="E133" t="str">
            <v> AISHVARYA MB</v>
          </cell>
          <cell r="F133">
            <v>426538</v>
          </cell>
          <cell r="G133">
            <v>0</v>
          </cell>
          <cell r="H133" t="str">
            <v>KA</v>
          </cell>
        </row>
        <row r="134">
          <cell r="C134" t="str">
            <v/>
          </cell>
        </row>
        <row r="134">
          <cell r="E134" t="str">
            <v>BYE</v>
          </cell>
          <cell r="F134" t="str">
            <v/>
          </cell>
        </row>
        <row r="134">
          <cell r="H134" t="str">
            <v/>
          </cell>
        </row>
        <row r="135">
          <cell r="C135">
            <v>304</v>
          </cell>
          <cell r="D135">
            <v>0</v>
          </cell>
          <cell r="E135" t="str">
            <v>SNEH  NANDAL</v>
          </cell>
          <cell r="F135">
            <v>427197</v>
          </cell>
          <cell r="G135">
            <v>0</v>
          </cell>
          <cell r="H135" t="str">
            <v>(DL)</v>
          </cell>
        </row>
        <row r="136">
          <cell r="C136" t="str">
            <v/>
          </cell>
        </row>
        <row r="136">
          <cell r="E136" t="str">
            <v>BYE</v>
          </cell>
          <cell r="F136" t="str">
            <v/>
          </cell>
        </row>
        <row r="136">
          <cell r="H136" t="str">
            <v/>
          </cell>
        </row>
        <row r="137">
          <cell r="C137">
            <v>267</v>
          </cell>
          <cell r="D137">
            <v>0</v>
          </cell>
          <cell r="E137" t="str">
            <v>DIYA RAMESH</v>
          </cell>
          <cell r="F137">
            <v>433598</v>
          </cell>
          <cell r="G137">
            <v>0</v>
          </cell>
          <cell r="H137" t="str">
            <v>(TN)</v>
          </cell>
        </row>
        <row r="138">
          <cell r="C138" t="str">
            <v/>
          </cell>
        </row>
        <row r="138">
          <cell r="E138" t="str">
            <v>BYE</v>
          </cell>
          <cell r="F138" t="str">
            <v/>
          </cell>
        </row>
        <row r="138">
          <cell r="H138" t="str">
            <v/>
          </cell>
        </row>
        <row r="139">
          <cell r="C139" t="str">
            <v/>
          </cell>
        </row>
        <row r="139">
          <cell r="E139" t="str">
            <v> JOSHITHA SANTHANA KRISHNAN</v>
          </cell>
          <cell r="F139">
            <v>435572</v>
          </cell>
          <cell r="G139">
            <v>0</v>
          </cell>
          <cell r="H139" t="str">
            <v>AS</v>
          </cell>
        </row>
        <row r="140">
          <cell r="C140">
            <v>240</v>
          </cell>
          <cell r="D140">
            <v>0</v>
          </cell>
          <cell r="E140" t="str">
            <v>DEVASREE  T V</v>
          </cell>
          <cell r="F140">
            <v>422944</v>
          </cell>
          <cell r="G140">
            <v>0</v>
          </cell>
          <cell r="H140" t="str">
            <v>(TN)</v>
          </cell>
        </row>
        <row r="141">
          <cell r="C141" t="str">
            <v/>
          </cell>
        </row>
        <row r="141">
          <cell r="E141" t="str">
            <v>BYE</v>
          </cell>
          <cell r="F141" t="str">
            <v/>
          </cell>
        </row>
        <row r="141">
          <cell r="H141" t="str">
            <v/>
          </cell>
        </row>
        <row r="142">
          <cell r="C142">
            <v>222</v>
          </cell>
          <cell r="D142">
            <v>0</v>
          </cell>
          <cell r="E142" t="str">
            <v>AARTHI MUNIYAN</v>
          </cell>
          <cell r="F142">
            <v>409171</v>
          </cell>
          <cell r="G142">
            <v>0</v>
          </cell>
          <cell r="H142" t="str">
            <v>(TN)</v>
          </cell>
        </row>
        <row r="143">
          <cell r="C143" t="str">
            <v/>
          </cell>
        </row>
        <row r="143">
          <cell r="E143" t="str">
            <v>BYE</v>
          </cell>
          <cell r="F143" t="str">
            <v/>
          </cell>
        </row>
        <row r="143">
          <cell r="H143" t="str">
            <v/>
          </cell>
        </row>
        <row r="144">
          <cell r="C144" t="str">
            <v/>
          </cell>
        </row>
        <row r="144">
          <cell r="E144" t="str">
            <v> KAAJAL RAMISHEEY</v>
          </cell>
          <cell r="F144">
            <v>428580</v>
          </cell>
          <cell r="G144">
            <v>0</v>
          </cell>
          <cell r="H144" t="str">
            <v>TN</v>
          </cell>
        </row>
        <row r="145">
          <cell r="C145" t="str">
            <v/>
          </cell>
        </row>
        <row r="145">
          <cell r="E145" t="str">
            <v>BYE</v>
          </cell>
          <cell r="F145" t="str">
            <v/>
          </cell>
        </row>
        <row r="145">
          <cell r="H145" t="str">
            <v/>
          </cell>
        </row>
        <row r="146">
          <cell r="C146">
            <v>103</v>
          </cell>
        </row>
        <row r="146">
          <cell r="E146" t="str">
            <v>BELA S TAMHANKAR  </v>
          </cell>
          <cell r="F146">
            <v>415935</v>
          </cell>
          <cell r="G146">
            <v>0</v>
          </cell>
          <cell r="H146" t="str">
            <v>(MH)</v>
          </cell>
        </row>
      </sheetData>
      <sheetData sheetId="1" refreshError="1"/>
      <sheetData sheetId="2" refreshError="1">
        <row r="8">
          <cell r="A8" t="str">
            <v>ITF Junior Circuit</v>
          </cell>
        </row>
      </sheetData>
      <sheetData sheetId="3" refreshError="1">
        <row r="21">
          <cell r="P21" t="str">
            <v>Umpire</v>
          </cell>
        </row>
        <row r="22">
          <cell r="P22" t="str">
            <v> </v>
          </cell>
        </row>
        <row r="23">
          <cell r="P23" t="str">
            <v> </v>
          </cell>
        </row>
        <row r="24">
          <cell r="P24" t="str">
            <v> </v>
          </cell>
        </row>
        <row r="25">
          <cell r="P25" t="str">
            <v> </v>
          </cell>
        </row>
        <row r="26">
          <cell r="P26" t="str">
            <v> </v>
          </cell>
        </row>
        <row r="27">
          <cell r="P27" t="str">
            <v> </v>
          </cell>
        </row>
        <row r="28">
          <cell r="P28" t="str">
            <v> </v>
          </cell>
        </row>
        <row r="29">
          <cell r="P29" t="str">
            <v> </v>
          </cell>
        </row>
        <row r="30">
          <cell r="P30" t="str">
            <v>None</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row r="5">
          <cell r="R5">
            <v>8</v>
          </cell>
        </row>
        <row r="7">
          <cell r="A7">
            <v>1</v>
          </cell>
          <cell r="B7" t="str">
            <v>JATIN NAIN</v>
          </cell>
          <cell r="C7">
            <v>430349</v>
          </cell>
          <cell r="D7" t="str">
            <v>(HR)</v>
          </cell>
        </row>
        <row r="7">
          <cell r="M7">
            <v>1</v>
          </cell>
        </row>
        <row r="7">
          <cell r="P7">
            <v>31</v>
          </cell>
          <cell r="Q7">
            <v>999</v>
          </cell>
          <cell r="R7">
            <v>1</v>
          </cell>
        </row>
        <row r="8">
          <cell r="A8">
            <v>2</v>
          </cell>
          <cell r="B8" t="str">
            <v>OGES THEYJO JAYA PRAKASH</v>
          </cell>
          <cell r="C8">
            <v>413715</v>
          </cell>
          <cell r="D8" t="str">
            <v>(TN)</v>
          </cell>
        </row>
        <row r="8">
          <cell r="M8">
            <v>2</v>
          </cell>
        </row>
        <row r="8">
          <cell r="P8">
            <v>32</v>
          </cell>
          <cell r="Q8">
            <v>999</v>
          </cell>
          <cell r="R8">
            <v>2</v>
          </cell>
        </row>
        <row r="9">
          <cell r="A9">
            <v>3</v>
          </cell>
          <cell r="B9" t="str">
            <v>PRANAV DNYANESHWAR KORADE</v>
          </cell>
          <cell r="C9">
            <v>424502</v>
          </cell>
          <cell r="D9" t="str">
            <v>(MH)</v>
          </cell>
        </row>
        <row r="9">
          <cell r="M9">
            <v>3</v>
          </cell>
        </row>
        <row r="9">
          <cell r="P9">
            <v>35</v>
          </cell>
          <cell r="Q9">
            <v>999</v>
          </cell>
          <cell r="R9">
            <v>3</v>
          </cell>
        </row>
        <row r="10">
          <cell r="A10">
            <v>4</v>
          </cell>
          <cell r="B10" t="str">
            <v>IRFAN HUSSAIN</v>
          </cell>
          <cell r="C10">
            <v>401528</v>
          </cell>
          <cell r="D10" t="str">
            <v>(TN)</v>
          </cell>
        </row>
        <row r="10">
          <cell r="M10">
            <v>4</v>
          </cell>
        </row>
        <row r="10">
          <cell r="P10">
            <v>38</v>
          </cell>
          <cell r="Q10">
            <v>999</v>
          </cell>
          <cell r="R10">
            <v>4</v>
          </cell>
        </row>
        <row r="11">
          <cell r="A11">
            <v>5</v>
          </cell>
          <cell r="B11" t="str">
            <v>PRASAD INGALE</v>
          </cell>
          <cell r="C11">
            <v>412826</v>
          </cell>
          <cell r="D11" t="str">
            <v>(MH)</v>
          </cell>
        </row>
        <row r="11">
          <cell r="M11">
            <v>5</v>
          </cell>
        </row>
        <row r="11">
          <cell r="P11">
            <v>39</v>
          </cell>
          <cell r="Q11">
            <v>999</v>
          </cell>
          <cell r="R11">
            <v>5</v>
          </cell>
        </row>
        <row r="12">
          <cell r="A12">
            <v>6</v>
          </cell>
          <cell r="B12" t="str">
            <v>NAISHIK REDDY GANAGAMA</v>
          </cell>
          <cell r="C12">
            <v>432371</v>
          </cell>
          <cell r="D12" t="str">
            <v>(TS)</v>
          </cell>
        </row>
        <row r="12">
          <cell r="M12">
            <v>6</v>
          </cell>
        </row>
        <row r="12">
          <cell r="P12">
            <v>41</v>
          </cell>
          <cell r="Q12">
            <v>999</v>
          </cell>
          <cell r="R12">
            <v>6</v>
          </cell>
        </row>
        <row r="13">
          <cell r="A13">
            <v>7</v>
          </cell>
          <cell r="B13" t="str">
            <v>MUTHU AADHITIYA SENTHILKUMAR </v>
          </cell>
          <cell r="C13">
            <v>412181</v>
          </cell>
          <cell r="D13" t="str">
            <v>(TN)</v>
          </cell>
        </row>
        <row r="13">
          <cell r="M13">
            <v>7</v>
          </cell>
        </row>
        <row r="13">
          <cell r="P13">
            <v>43</v>
          </cell>
          <cell r="Q13">
            <v>999</v>
          </cell>
          <cell r="R13">
            <v>7</v>
          </cell>
        </row>
        <row r="14">
          <cell r="A14">
            <v>8</v>
          </cell>
          <cell r="B14" t="str">
            <v>  SUHITH REDDY LANKA</v>
          </cell>
          <cell r="C14">
            <v>413783</v>
          </cell>
          <cell r="D14" t="str">
            <v>(TS)</v>
          </cell>
        </row>
        <row r="14">
          <cell r="M14">
            <v>8</v>
          </cell>
        </row>
        <row r="14">
          <cell r="P14">
            <v>48</v>
          </cell>
          <cell r="Q14">
            <v>999</v>
          </cell>
          <cell r="R14">
            <v>8</v>
          </cell>
        </row>
        <row r="15">
          <cell r="A15">
            <v>9</v>
          </cell>
          <cell r="B15" t="str">
            <v>ADITYA VARDHAN DUDDUPUDI</v>
          </cell>
          <cell r="C15">
            <v>414389</v>
          </cell>
          <cell r="D15" t="str">
            <v>(TS)</v>
          </cell>
        </row>
        <row r="15">
          <cell r="M15">
            <v>999</v>
          </cell>
        </row>
        <row r="15">
          <cell r="P15">
            <v>50</v>
          </cell>
          <cell r="Q15">
            <v>999</v>
          </cell>
        </row>
        <row r="16">
          <cell r="A16">
            <v>10</v>
          </cell>
          <cell r="B16" t="str">
            <v>SRIVAANT REDDY MUMMADI</v>
          </cell>
          <cell r="C16">
            <v>432370</v>
          </cell>
          <cell r="D16" t="str">
            <v>(TS)</v>
          </cell>
        </row>
        <row r="16">
          <cell r="M16">
            <v>999</v>
          </cell>
        </row>
        <row r="16">
          <cell r="P16">
            <v>51</v>
          </cell>
          <cell r="Q16">
            <v>999</v>
          </cell>
        </row>
        <row r="17">
          <cell r="A17">
            <v>11</v>
          </cell>
          <cell r="B17" t="str">
            <v>ROHITH HARI BALAJI GOBINATH</v>
          </cell>
          <cell r="C17">
            <v>430331</v>
          </cell>
          <cell r="D17" t="str">
            <v>(TN)</v>
          </cell>
        </row>
        <row r="17">
          <cell r="M17">
            <v>999</v>
          </cell>
        </row>
        <row r="17">
          <cell r="P17">
            <v>54</v>
          </cell>
          <cell r="Q17">
            <v>999</v>
          </cell>
        </row>
        <row r="18">
          <cell r="A18">
            <v>12</v>
          </cell>
          <cell r="B18" t="str">
            <v>ANURAG REDDY JULAPPAGARI</v>
          </cell>
          <cell r="C18">
            <v>422862</v>
          </cell>
          <cell r="D18" t="str">
            <v>(MH)</v>
          </cell>
        </row>
        <row r="18">
          <cell r="M18">
            <v>999</v>
          </cell>
        </row>
        <row r="18">
          <cell r="P18">
            <v>57</v>
          </cell>
          <cell r="Q18">
            <v>999</v>
          </cell>
        </row>
        <row r="19">
          <cell r="A19">
            <v>13</v>
          </cell>
          <cell r="B19" t="str">
            <v>MAYANK SHARMA</v>
          </cell>
          <cell r="C19">
            <v>427553</v>
          </cell>
          <cell r="D19" t="str">
            <v>(DL)</v>
          </cell>
        </row>
        <row r="19">
          <cell r="M19">
            <v>999</v>
          </cell>
        </row>
        <row r="19">
          <cell r="P19">
            <v>62</v>
          </cell>
          <cell r="Q19">
            <v>999</v>
          </cell>
        </row>
        <row r="20">
          <cell r="A20">
            <v>14</v>
          </cell>
          <cell r="B20" t="str">
            <v>NIYANTH MELAVIDAYAL BADRINARAYANAN</v>
          </cell>
          <cell r="C20">
            <v>432624</v>
          </cell>
          <cell r="D20" t="str">
            <v>(TN)</v>
          </cell>
        </row>
        <row r="20">
          <cell r="M20">
            <v>999</v>
          </cell>
        </row>
        <row r="20">
          <cell r="P20">
            <v>63</v>
          </cell>
          <cell r="Q20">
            <v>999</v>
          </cell>
        </row>
        <row r="21">
          <cell r="A21">
            <v>15</v>
          </cell>
          <cell r="B21" t="str">
            <v>NIRAV D SHETTY</v>
          </cell>
          <cell r="C21">
            <v>410886</v>
          </cell>
          <cell r="D21" t="str">
            <v>(MH)</v>
          </cell>
        </row>
        <row r="21">
          <cell r="M21">
            <v>999</v>
          </cell>
        </row>
        <row r="21">
          <cell r="P21">
            <v>65</v>
          </cell>
          <cell r="Q21">
            <v>999</v>
          </cell>
        </row>
        <row r="22">
          <cell r="A22">
            <v>16</v>
          </cell>
          <cell r="B22" t="str">
            <v>JAGMEET SINGH</v>
          </cell>
          <cell r="C22">
            <v>411234</v>
          </cell>
          <cell r="D22" t="str">
            <v>(HR)</v>
          </cell>
        </row>
        <row r="22">
          <cell r="M22">
            <v>999</v>
          </cell>
        </row>
        <row r="22">
          <cell r="P22">
            <v>67</v>
          </cell>
          <cell r="Q22">
            <v>999</v>
          </cell>
        </row>
        <row r="23">
          <cell r="A23">
            <v>17</v>
          </cell>
          <cell r="B23" t="str">
            <v>ANUP MAHADEV BANGARGI</v>
          </cell>
          <cell r="C23">
            <v>418649</v>
          </cell>
          <cell r="D23" t="str">
            <v>(MH)</v>
          </cell>
        </row>
        <row r="23">
          <cell r="M23">
            <v>999</v>
          </cell>
        </row>
        <row r="23">
          <cell r="P23">
            <v>69</v>
          </cell>
          <cell r="Q23">
            <v>999</v>
          </cell>
        </row>
        <row r="24">
          <cell r="A24">
            <v>18</v>
          </cell>
          <cell r="B24" t="str">
            <v>AKHILESH S D</v>
          </cell>
          <cell r="C24">
            <v>426761</v>
          </cell>
          <cell r="D24" t="str">
            <v>(TN)</v>
          </cell>
        </row>
        <row r="24">
          <cell r="M24">
            <v>999</v>
          </cell>
        </row>
        <row r="24">
          <cell r="P24">
            <v>71</v>
          </cell>
          <cell r="Q24">
            <v>999</v>
          </cell>
        </row>
        <row r="25">
          <cell r="A25">
            <v>19</v>
          </cell>
          <cell r="B25" t="str">
            <v>ADITYA MOR</v>
          </cell>
          <cell r="C25">
            <v>426907</v>
          </cell>
          <cell r="D25" t="str">
            <v>(HR)</v>
          </cell>
        </row>
        <row r="25">
          <cell r="M25">
            <v>999</v>
          </cell>
        </row>
        <row r="25">
          <cell r="P25">
            <v>75</v>
          </cell>
          <cell r="Q25">
            <v>999</v>
          </cell>
        </row>
        <row r="26">
          <cell r="A26">
            <v>20</v>
          </cell>
          <cell r="B26" t="str">
            <v>DHIRAJ V REDDY</v>
          </cell>
          <cell r="C26">
            <v>424471</v>
          </cell>
          <cell r="D26" t="str">
            <v>(TS)</v>
          </cell>
        </row>
        <row r="26">
          <cell r="M26">
            <v>999</v>
          </cell>
        </row>
        <row r="26">
          <cell r="P26">
            <v>75</v>
          </cell>
          <cell r="Q26">
            <v>999</v>
          </cell>
        </row>
        <row r="27">
          <cell r="A27">
            <v>21</v>
          </cell>
          <cell r="B27" t="str">
            <v>AZMEER SHAIKH</v>
          </cell>
          <cell r="C27">
            <v>422462</v>
          </cell>
          <cell r="D27" t="str">
            <v>(MH)</v>
          </cell>
        </row>
        <row r="27">
          <cell r="M27">
            <v>999</v>
          </cell>
        </row>
        <row r="27">
          <cell r="P27">
            <v>82</v>
          </cell>
          <cell r="Q27">
            <v>999</v>
          </cell>
        </row>
        <row r="28">
          <cell r="A28">
            <v>22</v>
          </cell>
          <cell r="B28" t="str">
            <v>MAHALINGAM A KANDHAVEL</v>
          </cell>
          <cell r="C28">
            <v>422897</v>
          </cell>
          <cell r="D28" t="str">
            <v>(TN)</v>
          </cell>
        </row>
        <row r="28">
          <cell r="M28">
            <v>999</v>
          </cell>
        </row>
        <row r="28">
          <cell r="P28">
            <v>86</v>
          </cell>
          <cell r="Q28">
            <v>999</v>
          </cell>
        </row>
        <row r="29">
          <cell r="A29">
            <v>23</v>
          </cell>
          <cell r="B29" t="str">
            <v>Q/LL</v>
          </cell>
        </row>
        <row r="29">
          <cell r="M29">
            <v>999</v>
          </cell>
        </row>
        <row r="29">
          <cell r="Q29">
            <v>999</v>
          </cell>
        </row>
        <row r="30">
          <cell r="A30">
            <v>24</v>
          </cell>
          <cell r="B30" t="str">
            <v>Q/LL</v>
          </cell>
        </row>
        <row r="30">
          <cell r="M30">
            <v>999</v>
          </cell>
        </row>
        <row r="30">
          <cell r="Q30">
            <v>999</v>
          </cell>
        </row>
        <row r="31">
          <cell r="A31">
            <v>25</v>
          </cell>
          <cell r="B31" t="str">
            <v>Q/LL</v>
          </cell>
        </row>
        <row r="31">
          <cell r="M31">
            <v>999</v>
          </cell>
        </row>
        <row r="31">
          <cell r="Q31">
            <v>999</v>
          </cell>
        </row>
        <row r="32">
          <cell r="A32">
            <v>26</v>
          </cell>
          <cell r="B32" t="str">
            <v>Q/LL</v>
          </cell>
        </row>
        <row r="32">
          <cell r="M32">
            <v>999</v>
          </cell>
        </row>
        <row r="32">
          <cell r="Q32">
            <v>999</v>
          </cell>
        </row>
        <row r="33">
          <cell r="A33">
            <v>27</v>
          </cell>
          <cell r="B33" t="str">
            <v>Q/LL</v>
          </cell>
        </row>
        <row r="33">
          <cell r="M33">
            <v>999</v>
          </cell>
        </row>
        <row r="33">
          <cell r="Q33">
            <v>999</v>
          </cell>
        </row>
        <row r="34">
          <cell r="A34">
            <v>28</v>
          </cell>
          <cell r="B34" t="str">
            <v>Q/LL</v>
          </cell>
        </row>
        <row r="34">
          <cell r="M34">
            <v>999</v>
          </cell>
        </row>
        <row r="34">
          <cell r="Q34">
            <v>999</v>
          </cell>
        </row>
        <row r="35">
          <cell r="A35">
            <v>29</v>
          </cell>
          <cell r="B35" t="str">
            <v>Q/LL</v>
          </cell>
        </row>
        <row r="35">
          <cell r="M35">
            <v>999</v>
          </cell>
        </row>
        <row r="35">
          <cell r="Q35">
            <v>999</v>
          </cell>
        </row>
        <row r="36">
          <cell r="A36">
            <v>30</v>
          </cell>
          <cell r="B36" t="str">
            <v>Q/LL</v>
          </cell>
        </row>
        <row r="36">
          <cell r="M36">
            <v>999</v>
          </cell>
        </row>
        <row r="36">
          <cell r="Q36">
            <v>999</v>
          </cell>
        </row>
        <row r="37">
          <cell r="A37">
            <v>31</v>
          </cell>
          <cell r="B37" t="str">
            <v>Q/LL</v>
          </cell>
        </row>
        <row r="37">
          <cell r="M37">
            <v>999</v>
          </cell>
        </row>
        <row r="37">
          <cell r="Q37">
            <v>999</v>
          </cell>
        </row>
        <row r="38">
          <cell r="A38">
            <v>32</v>
          </cell>
          <cell r="B38" t="str">
            <v>Q/LL</v>
          </cell>
        </row>
        <row r="38">
          <cell r="M38">
            <v>999</v>
          </cell>
        </row>
        <row r="38">
          <cell r="Q38">
            <v>999</v>
          </cell>
        </row>
        <row r="39">
          <cell r="A39">
            <v>33</v>
          </cell>
        </row>
        <row r="39">
          <cell r="M39">
            <v>999</v>
          </cell>
        </row>
        <row r="39">
          <cell r="Q39">
            <v>999</v>
          </cell>
        </row>
        <row r="40">
          <cell r="A40">
            <v>34</v>
          </cell>
        </row>
        <row r="40">
          <cell r="M40">
            <v>999</v>
          </cell>
        </row>
        <row r="40">
          <cell r="Q40">
            <v>999</v>
          </cell>
        </row>
        <row r="41">
          <cell r="A41">
            <v>35</v>
          </cell>
        </row>
        <row r="41">
          <cell r="M41">
            <v>999</v>
          </cell>
        </row>
        <row r="41">
          <cell r="Q41">
            <v>999</v>
          </cell>
        </row>
        <row r="42">
          <cell r="A42">
            <v>36</v>
          </cell>
        </row>
        <row r="42">
          <cell r="M42">
            <v>999</v>
          </cell>
        </row>
        <row r="42">
          <cell r="Q42">
            <v>999</v>
          </cell>
        </row>
        <row r="43">
          <cell r="A43">
            <v>37</v>
          </cell>
        </row>
        <row r="43">
          <cell r="M43">
            <v>999</v>
          </cell>
        </row>
        <row r="43">
          <cell r="Q43">
            <v>999</v>
          </cell>
        </row>
        <row r="44">
          <cell r="A44">
            <v>38</v>
          </cell>
        </row>
        <row r="44">
          <cell r="M44">
            <v>999</v>
          </cell>
        </row>
        <row r="44">
          <cell r="Q44">
            <v>999</v>
          </cell>
        </row>
        <row r="45">
          <cell r="A45">
            <v>39</v>
          </cell>
        </row>
        <row r="45">
          <cell r="M45">
            <v>999</v>
          </cell>
        </row>
        <row r="45">
          <cell r="Q45">
            <v>999</v>
          </cell>
        </row>
        <row r="46">
          <cell r="A46">
            <v>40</v>
          </cell>
        </row>
        <row r="46">
          <cell r="M46">
            <v>999</v>
          </cell>
        </row>
        <row r="46">
          <cell r="Q46">
            <v>999</v>
          </cell>
        </row>
        <row r="47">
          <cell r="A47">
            <v>41</v>
          </cell>
        </row>
        <row r="47">
          <cell r="M47">
            <v>999</v>
          </cell>
        </row>
        <row r="47">
          <cell r="Q47">
            <v>999</v>
          </cell>
        </row>
        <row r="48">
          <cell r="A48">
            <v>42</v>
          </cell>
        </row>
        <row r="48">
          <cell r="M48">
            <v>999</v>
          </cell>
        </row>
        <row r="48">
          <cell r="Q48">
            <v>999</v>
          </cell>
        </row>
        <row r="49">
          <cell r="A49">
            <v>43</v>
          </cell>
        </row>
        <row r="49">
          <cell r="M49">
            <v>999</v>
          </cell>
        </row>
        <row r="49">
          <cell r="Q49">
            <v>999</v>
          </cell>
        </row>
        <row r="50">
          <cell r="A50">
            <v>44</v>
          </cell>
        </row>
        <row r="50">
          <cell r="M50">
            <v>999</v>
          </cell>
        </row>
        <row r="50">
          <cell r="Q50">
            <v>999</v>
          </cell>
        </row>
        <row r="51">
          <cell r="A51">
            <v>45</v>
          </cell>
        </row>
        <row r="51">
          <cell r="M51">
            <v>999</v>
          </cell>
        </row>
        <row r="51">
          <cell r="Q51">
            <v>999</v>
          </cell>
        </row>
        <row r="52">
          <cell r="A52">
            <v>46</v>
          </cell>
        </row>
        <row r="52">
          <cell r="M52">
            <v>999</v>
          </cell>
        </row>
        <row r="52">
          <cell r="Q52">
            <v>999</v>
          </cell>
        </row>
        <row r="53">
          <cell r="A53">
            <v>47</v>
          </cell>
        </row>
        <row r="53">
          <cell r="M53">
            <v>999</v>
          </cell>
        </row>
        <row r="53">
          <cell r="Q53">
            <v>999</v>
          </cell>
        </row>
        <row r="54">
          <cell r="A54">
            <v>48</v>
          </cell>
        </row>
        <row r="54">
          <cell r="M54">
            <v>999</v>
          </cell>
        </row>
        <row r="54">
          <cell r="Q54">
            <v>999</v>
          </cell>
        </row>
        <row r="55">
          <cell r="A55">
            <v>49</v>
          </cell>
        </row>
        <row r="55">
          <cell r="M55">
            <v>999</v>
          </cell>
        </row>
        <row r="55">
          <cell r="Q55">
            <v>999</v>
          </cell>
        </row>
        <row r="56">
          <cell r="A56">
            <v>50</v>
          </cell>
        </row>
        <row r="56">
          <cell r="M56">
            <v>999</v>
          </cell>
        </row>
        <row r="56">
          <cell r="Q56">
            <v>999</v>
          </cell>
        </row>
        <row r="57">
          <cell r="A57">
            <v>51</v>
          </cell>
        </row>
        <row r="57">
          <cell r="M57">
            <v>999</v>
          </cell>
        </row>
        <row r="57">
          <cell r="Q57">
            <v>999</v>
          </cell>
        </row>
        <row r="58">
          <cell r="A58">
            <v>52</v>
          </cell>
        </row>
        <row r="58">
          <cell r="M58">
            <v>999</v>
          </cell>
        </row>
        <row r="58">
          <cell r="Q58">
            <v>999</v>
          </cell>
        </row>
        <row r="59">
          <cell r="A59">
            <v>53</v>
          </cell>
        </row>
        <row r="59">
          <cell r="M59">
            <v>999</v>
          </cell>
        </row>
        <row r="59">
          <cell r="Q59">
            <v>999</v>
          </cell>
        </row>
        <row r="60">
          <cell r="A60">
            <v>54</v>
          </cell>
        </row>
        <row r="60">
          <cell r="M60">
            <v>999</v>
          </cell>
        </row>
        <row r="60">
          <cell r="Q60">
            <v>999</v>
          </cell>
        </row>
        <row r="61">
          <cell r="A61">
            <v>55</v>
          </cell>
        </row>
        <row r="61">
          <cell r="M61">
            <v>999</v>
          </cell>
        </row>
        <row r="61">
          <cell r="Q61">
            <v>999</v>
          </cell>
        </row>
        <row r="62">
          <cell r="A62">
            <v>56</v>
          </cell>
        </row>
        <row r="62">
          <cell r="M62">
            <v>999</v>
          </cell>
        </row>
        <row r="62">
          <cell r="Q62">
            <v>999</v>
          </cell>
        </row>
        <row r="63">
          <cell r="A63">
            <v>57</v>
          </cell>
        </row>
        <row r="63">
          <cell r="M63">
            <v>999</v>
          </cell>
        </row>
        <row r="63">
          <cell r="Q63">
            <v>999</v>
          </cell>
        </row>
        <row r="64">
          <cell r="A64">
            <v>58</v>
          </cell>
        </row>
        <row r="64">
          <cell r="M64">
            <v>999</v>
          </cell>
        </row>
        <row r="64">
          <cell r="Q64">
            <v>999</v>
          </cell>
        </row>
        <row r="65">
          <cell r="A65">
            <v>59</v>
          </cell>
        </row>
        <row r="65">
          <cell r="M65">
            <v>999</v>
          </cell>
        </row>
        <row r="65">
          <cell r="Q65">
            <v>999</v>
          </cell>
        </row>
        <row r="66">
          <cell r="A66">
            <v>60</v>
          </cell>
        </row>
        <row r="66">
          <cell r="M66">
            <v>999</v>
          </cell>
        </row>
        <row r="66">
          <cell r="Q66">
            <v>999</v>
          </cell>
        </row>
        <row r="67">
          <cell r="A67">
            <v>61</v>
          </cell>
        </row>
        <row r="67">
          <cell r="M67">
            <v>999</v>
          </cell>
        </row>
        <row r="67">
          <cell r="Q67">
            <v>999</v>
          </cell>
        </row>
        <row r="68">
          <cell r="A68">
            <v>62</v>
          </cell>
        </row>
        <row r="68">
          <cell r="M68">
            <v>999</v>
          </cell>
        </row>
        <row r="68">
          <cell r="Q68">
            <v>999</v>
          </cell>
        </row>
        <row r="69">
          <cell r="A69">
            <v>63</v>
          </cell>
        </row>
        <row r="69">
          <cell r="M69">
            <v>999</v>
          </cell>
        </row>
        <row r="69">
          <cell r="Q69">
            <v>999</v>
          </cell>
        </row>
        <row r="70">
          <cell r="A70">
            <v>64</v>
          </cell>
        </row>
        <row r="70">
          <cell r="M70">
            <v>999</v>
          </cell>
        </row>
        <row r="70">
          <cell r="Q70">
            <v>999</v>
          </cell>
        </row>
        <row r="71">
          <cell r="A71">
            <v>65</v>
          </cell>
        </row>
        <row r="71">
          <cell r="M71">
            <v>999</v>
          </cell>
        </row>
        <row r="71">
          <cell r="Q71">
            <v>999</v>
          </cell>
        </row>
        <row r="72">
          <cell r="A72">
            <v>66</v>
          </cell>
        </row>
        <row r="72">
          <cell r="M72">
            <v>999</v>
          </cell>
        </row>
        <row r="72">
          <cell r="Q72">
            <v>999</v>
          </cell>
        </row>
        <row r="73">
          <cell r="A73">
            <v>67</v>
          </cell>
        </row>
        <row r="73">
          <cell r="M73">
            <v>999</v>
          </cell>
        </row>
        <row r="73">
          <cell r="Q73">
            <v>999</v>
          </cell>
        </row>
        <row r="74">
          <cell r="A74">
            <v>68</v>
          </cell>
        </row>
        <row r="74">
          <cell r="M74">
            <v>999</v>
          </cell>
        </row>
        <row r="74">
          <cell r="Q74">
            <v>999</v>
          </cell>
        </row>
        <row r="75">
          <cell r="A75">
            <v>69</v>
          </cell>
        </row>
        <row r="75">
          <cell r="M75">
            <v>999</v>
          </cell>
        </row>
        <row r="75">
          <cell r="Q75">
            <v>999</v>
          </cell>
        </row>
        <row r="76">
          <cell r="A76">
            <v>70</v>
          </cell>
        </row>
        <row r="76">
          <cell r="M76">
            <v>999</v>
          </cell>
        </row>
        <row r="76">
          <cell r="Q76">
            <v>999</v>
          </cell>
        </row>
        <row r="77">
          <cell r="A77">
            <v>71</v>
          </cell>
        </row>
        <row r="77">
          <cell r="M77">
            <v>999</v>
          </cell>
        </row>
        <row r="77">
          <cell r="Q77">
            <v>999</v>
          </cell>
        </row>
        <row r="78">
          <cell r="A78">
            <v>72</v>
          </cell>
        </row>
        <row r="78">
          <cell r="M78">
            <v>999</v>
          </cell>
        </row>
        <row r="78">
          <cell r="Q78">
            <v>999</v>
          </cell>
        </row>
        <row r="79">
          <cell r="A79">
            <v>73</v>
          </cell>
        </row>
        <row r="79">
          <cell r="M79">
            <v>999</v>
          </cell>
        </row>
        <row r="79">
          <cell r="Q79">
            <v>999</v>
          </cell>
        </row>
        <row r="80">
          <cell r="A80">
            <v>74</v>
          </cell>
        </row>
        <row r="80">
          <cell r="M80">
            <v>999</v>
          </cell>
        </row>
        <row r="80">
          <cell r="Q80">
            <v>999</v>
          </cell>
        </row>
        <row r="81">
          <cell r="A81">
            <v>75</v>
          </cell>
        </row>
        <row r="81">
          <cell r="M81">
            <v>999</v>
          </cell>
        </row>
        <row r="81">
          <cell r="Q81">
            <v>999</v>
          </cell>
        </row>
        <row r="82">
          <cell r="A82">
            <v>76</v>
          </cell>
        </row>
        <row r="82">
          <cell r="M82">
            <v>999</v>
          </cell>
        </row>
        <row r="82">
          <cell r="Q82">
            <v>999</v>
          </cell>
        </row>
        <row r="83">
          <cell r="A83">
            <v>77</v>
          </cell>
        </row>
        <row r="83">
          <cell r="M83">
            <v>999</v>
          </cell>
        </row>
        <row r="83">
          <cell r="Q83">
            <v>999</v>
          </cell>
        </row>
        <row r="84">
          <cell r="A84">
            <v>78</v>
          </cell>
        </row>
        <row r="84">
          <cell r="M84">
            <v>999</v>
          </cell>
        </row>
        <row r="84">
          <cell r="Q84">
            <v>999</v>
          </cell>
        </row>
        <row r="85">
          <cell r="A85">
            <v>79</v>
          </cell>
        </row>
        <row r="85">
          <cell r="M85">
            <v>999</v>
          </cell>
        </row>
        <row r="85">
          <cell r="Q85">
            <v>999</v>
          </cell>
        </row>
        <row r="86">
          <cell r="A86">
            <v>80</v>
          </cell>
        </row>
        <row r="86">
          <cell r="M86">
            <v>999</v>
          </cell>
        </row>
        <row r="86">
          <cell r="Q86">
            <v>999</v>
          </cell>
        </row>
        <row r="87">
          <cell r="A87">
            <v>81</v>
          </cell>
        </row>
        <row r="87">
          <cell r="M87">
            <v>999</v>
          </cell>
        </row>
        <row r="87">
          <cell r="Q87">
            <v>999</v>
          </cell>
        </row>
        <row r="88">
          <cell r="A88">
            <v>82</v>
          </cell>
        </row>
        <row r="88">
          <cell r="M88">
            <v>999</v>
          </cell>
        </row>
        <row r="88">
          <cell r="Q88">
            <v>999</v>
          </cell>
        </row>
        <row r="89">
          <cell r="A89">
            <v>83</v>
          </cell>
        </row>
        <row r="89">
          <cell r="M89">
            <v>999</v>
          </cell>
        </row>
        <row r="89">
          <cell r="Q89">
            <v>999</v>
          </cell>
        </row>
        <row r="90">
          <cell r="A90">
            <v>84</v>
          </cell>
        </row>
        <row r="90">
          <cell r="M90">
            <v>999</v>
          </cell>
        </row>
        <row r="90">
          <cell r="Q90">
            <v>999</v>
          </cell>
        </row>
        <row r="91">
          <cell r="A91">
            <v>85</v>
          </cell>
        </row>
        <row r="91">
          <cell r="M91">
            <v>999</v>
          </cell>
        </row>
        <row r="91">
          <cell r="Q91">
            <v>999</v>
          </cell>
        </row>
        <row r="92">
          <cell r="A92">
            <v>86</v>
          </cell>
        </row>
        <row r="92">
          <cell r="M92">
            <v>999</v>
          </cell>
        </row>
        <row r="92">
          <cell r="Q92">
            <v>999</v>
          </cell>
        </row>
        <row r="93">
          <cell r="A93">
            <v>87</v>
          </cell>
        </row>
        <row r="93">
          <cell r="M93">
            <v>999</v>
          </cell>
        </row>
        <row r="93">
          <cell r="Q93">
            <v>999</v>
          </cell>
        </row>
        <row r="94">
          <cell r="A94">
            <v>88</v>
          </cell>
        </row>
        <row r="94">
          <cell r="M94">
            <v>999</v>
          </cell>
        </row>
        <row r="94">
          <cell r="Q94">
            <v>999</v>
          </cell>
        </row>
        <row r="95">
          <cell r="A95">
            <v>89</v>
          </cell>
        </row>
        <row r="95">
          <cell r="M95">
            <v>999</v>
          </cell>
        </row>
        <row r="95">
          <cell r="Q95">
            <v>999</v>
          </cell>
        </row>
        <row r="96">
          <cell r="A96">
            <v>90</v>
          </cell>
        </row>
        <row r="96">
          <cell r="M96">
            <v>999</v>
          </cell>
        </row>
        <row r="96">
          <cell r="Q96">
            <v>999</v>
          </cell>
        </row>
        <row r="97">
          <cell r="A97">
            <v>91</v>
          </cell>
        </row>
        <row r="97">
          <cell r="M97">
            <v>999</v>
          </cell>
        </row>
        <row r="97">
          <cell r="Q97">
            <v>999</v>
          </cell>
        </row>
        <row r="98">
          <cell r="A98">
            <v>92</v>
          </cell>
        </row>
        <row r="98">
          <cell r="M98">
            <v>999</v>
          </cell>
        </row>
        <row r="98">
          <cell r="Q98">
            <v>999</v>
          </cell>
        </row>
        <row r="99">
          <cell r="A99">
            <v>93</v>
          </cell>
        </row>
        <row r="99">
          <cell r="M99">
            <v>999</v>
          </cell>
        </row>
        <row r="99">
          <cell r="Q99">
            <v>999</v>
          </cell>
        </row>
        <row r="100">
          <cell r="A100">
            <v>94</v>
          </cell>
        </row>
        <row r="100">
          <cell r="M100">
            <v>999</v>
          </cell>
        </row>
        <row r="100">
          <cell r="Q100">
            <v>999</v>
          </cell>
        </row>
        <row r="101">
          <cell r="A101">
            <v>95</v>
          </cell>
        </row>
        <row r="101">
          <cell r="M101">
            <v>999</v>
          </cell>
        </row>
        <row r="101">
          <cell r="Q101">
            <v>999</v>
          </cell>
        </row>
        <row r="102">
          <cell r="A102">
            <v>96</v>
          </cell>
        </row>
        <row r="102">
          <cell r="M102">
            <v>999</v>
          </cell>
        </row>
        <row r="102">
          <cell r="Q102">
            <v>999</v>
          </cell>
        </row>
        <row r="103">
          <cell r="A103">
            <v>97</v>
          </cell>
        </row>
        <row r="103">
          <cell r="M103">
            <v>999</v>
          </cell>
        </row>
        <row r="103">
          <cell r="Q103">
            <v>999</v>
          </cell>
        </row>
        <row r="104">
          <cell r="A104">
            <v>98</v>
          </cell>
        </row>
        <row r="104">
          <cell r="M104">
            <v>999</v>
          </cell>
        </row>
        <row r="104">
          <cell r="Q104">
            <v>999</v>
          </cell>
        </row>
        <row r="105">
          <cell r="A105">
            <v>99</v>
          </cell>
        </row>
        <row r="105">
          <cell r="M105">
            <v>999</v>
          </cell>
        </row>
        <row r="105">
          <cell r="Q105">
            <v>999</v>
          </cell>
        </row>
        <row r="106">
          <cell r="A106">
            <v>100</v>
          </cell>
        </row>
        <row r="106">
          <cell r="M106">
            <v>999</v>
          </cell>
        </row>
        <row r="106">
          <cell r="Q106">
            <v>999</v>
          </cell>
        </row>
        <row r="107">
          <cell r="A107">
            <v>101</v>
          </cell>
        </row>
        <row r="107">
          <cell r="M107">
            <v>999</v>
          </cell>
        </row>
        <row r="107">
          <cell r="Q107">
            <v>999</v>
          </cell>
        </row>
        <row r="108">
          <cell r="A108">
            <v>102</v>
          </cell>
        </row>
        <row r="108">
          <cell r="M108">
            <v>999</v>
          </cell>
        </row>
        <row r="108">
          <cell r="Q108">
            <v>999</v>
          </cell>
        </row>
        <row r="109">
          <cell r="A109">
            <v>103</v>
          </cell>
        </row>
        <row r="109">
          <cell r="M109">
            <v>999</v>
          </cell>
        </row>
        <row r="109">
          <cell r="Q109">
            <v>999</v>
          </cell>
        </row>
        <row r="110">
          <cell r="A110">
            <v>104</v>
          </cell>
        </row>
        <row r="110">
          <cell r="M110">
            <v>999</v>
          </cell>
        </row>
        <row r="110">
          <cell r="Q110">
            <v>999</v>
          </cell>
        </row>
        <row r="111">
          <cell r="A111">
            <v>105</v>
          </cell>
        </row>
        <row r="111">
          <cell r="M111">
            <v>999</v>
          </cell>
        </row>
        <row r="111">
          <cell r="Q111">
            <v>999</v>
          </cell>
        </row>
        <row r="112">
          <cell r="A112">
            <v>106</v>
          </cell>
        </row>
        <row r="112">
          <cell r="M112">
            <v>999</v>
          </cell>
        </row>
        <row r="112">
          <cell r="Q112">
            <v>999</v>
          </cell>
        </row>
        <row r="113">
          <cell r="A113">
            <v>107</v>
          </cell>
        </row>
        <row r="113">
          <cell r="M113">
            <v>999</v>
          </cell>
        </row>
        <row r="113">
          <cell r="Q113">
            <v>999</v>
          </cell>
        </row>
        <row r="114">
          <cell r="A114">
            <v>108</v>
          </cell>
        </row>
        <row r="114">
          <cell r="M114">
            <v>999</v>
          </cell>
        </row>
        <row r="114">
          <cell r="Q114">
            <v>999</v>
          </cell>
        </row>
        <row r="115">
          <cell r="A115">
            <v>109</v>
          </cell>
        </row>
        <row r="115">
          <cell r="M115">
            <v>999</v>
          </cell>
        </row>
        <row r="115">
          <cell r="Q115">
            <v>999</v>
          </cell>
        </row>
        <row r="116">
          <cell r="A116">
            <v>110</v>
          </cell>
        </row>
        <row r="116">
          <cell r="M116">
            <v>999</v>
          </cell>
        </row>
        <row r="116">
          <cell r="Q116">
            <v>999</v>
          </cell>
        </row>
        <row r="117">
          <cell r="A117">
            <v>111</v>
          </cell>
        </row>
        <row r="117">
          <cell r="M117">
            <v>999</v>
          </cell>
        </row>
        <row r="117">
          <cell r="Q117">
            <v>999</v>
          </cell>
        </row>
        <row r="118">
          <cell r="A118">
            <v>112</v>
          </cell>
        </row>
        <row r="118">
          <cell r="M118">
            <v>999</v>
          </cell>
        </row>
        <row r="118">
          <cell r="Q118">
            <v>999</v>
          </cell>
        </row>
        <row r="119">
          <cell r="A119">
            <v>113</v>
          </cell>
        </row>
        <row r="119">
          <cell r="M119">
            <v>999</v>
          </cell>
        </row>
        <row r="119">
          <cell r="Q119">
            <v>999</v>
          </cell>
        </row>
        <row r="120">
          <cell r="A120">
            <v>114</v>
          </cell>
        </row>
        <row r="120">
          <cell r="M120">
            <v>999</v>
          </cell>
        </row>
        <row r="120">
          <cell r="Q120">
            <v>999</v>
          </cell>
        </row>
        <row r="121">
          <cell r="A121">
            <v>115</v>
          </cell>
        </row>
        <row r="121">
          <cell r="M121">
            <v>999</v>
          </cell>
        </row>
        <row r="121">
          <cell r="Q121">
            <v>999</v>
          </cell>
        </row>
        <row r="122">
          <cell r="A122">
            <v>116</v>
          </cell>
        </row>
        <row r="122">
          <cell r="M122">
            <v>999</v>
          </cell>
        </row>
        <row r="122">
          <cell r="Q122">
            <v>999</v>
          </cell>
        </row>
        <row r="123">
          <cell r="A123">
            <v>117</v>
          </cell>
        </row>
        <row r="123">
          <cell r="M123">
            <v>999</v>
          </cell>
        </row>
        <row r="123">
          <cell r="Q123">
            <v>999</v>
          </cell>
        </row>
        <row r="124">
          <cell r="A124">
            <v>118</v>
          </cell>
        </row>
        <row r="124">
          <cell r="M124">
            <v>999</v>
          </cell>
        </row>
        <row r="124">
          <cell r="Q124">
            <v>999</v>
          </cell>
        </row>
        <row r="125">
          <cell r="A125">
            <v>119</v>
          </cell>
        </row>
        <row r="125">
          <cell r="M125">
            <v>999</v>
          </cell>
        </row>
        <row r="125">
          <cell r="Q125">
            <v>999</v>
          </cell>
        </row>
        <row r="126">
          <cell r="A126">
            <v>120</v>
          </cell>
        </row>
        <row r="126">
          <cell r="M126">
            <v>999</v>
          </cell>
        </row>
        <row r="126">
          <cell r="Q126">
            <v>999</v>
          </cell>
        </row>
        <row r="127">
          <cell r="A127">
            <v>121</v>
          </cell>
        </row>
        <row r="127">
          <cell r="M127">
            <v>999</v>
          </cell>
        </row>
        <row r="127">
          <cell r="Q127">
            <v>999</v>
          </cell>
        </row>
        <row r="128">
          <cell r="A128">
            <v>122</v>
          </cell>
        </row>
        <row r="128">
          <cell r="M128">
            <v>999</v>
          </cell>
        </row>
        <row r="128">
          <cell r="Q128">
            <v>999</v>
          </cell>
        </row>
        <row r="129">
          <cell r="A129">
            <v>123</v>
          </cell>
        </row>
        <row r="129">
          <cell r="M129">
            <v>999</v>
          </cell>
        </row>
        <row r="129">
          <cell r="Q129">
            <v>999</v>
          </cell>
        </row>
        <row r="130">
          <cell r="A130">
            <v>124</v>
          </cell>
        </row>
        <row r="130">
          <cell r="M130">
            <v>999</v>
          </cell>
        </row>
        <row r="130">
          <cell r="Q130">
            <v>999</v>
          </cell>
        </row>
        <row r="131">
          <cell r="A131">
            <v>125</v>
          </cell>
        </row>
        <row r="131">
          <cell r="M131">
            <v>999</v>
          </cell>
        </row>
        <row r="131">
          <cell r="Q131">
            <v>999</v>
          </cell>
        </row>
        <row r="132">
          <cell r="A132">
            <v>126</v>
          </cell>
        </row>
        <row r="132">
          <cell r="M132">
            <v>999</v>
          </cell>
        </row>
        <row r="132">
          <cell r="Q132">
            <v>999</v>
          </cell>
        </row>
        <row r="133">
          <cell r="A133">
            <v>127</v>
          </cell>
        </row>
        <row r="133">
          <cell r="M133">
            <v>999</v>
          </cell>
        </row>
        <row r="133">
          <cell r="Q133">
            <v>999</v>
          </cell>
        </row>
        <row r="134">
          <cell r="A134">
            <v>128</v>
          </cell>
        </row>
        <row r="134">
          <cell r="M134">
            <v>999</v>
          </cell>
        </row>
        <row r="134">
          <cell r="Q134">
            <v>999</v>
          </cell>
        </row>
      </sheetData>
      <sheetData sheetId="12" refreshError="1"/>
      <sheetData sheetId="13" refreshError="1"/>
      <sheetData sheetId="14" refreshError="1"/>
      <sheetData sheetId="15" refreshError="1"/>
      <sheetData sheetId="16" refreshError="1"/>
      <sheetData sheetId="17" refreshError="1">
        <row r="5">
          <cell r="R5">
            <v>8</v>
          </cell>
        </row>
        <row r="7">
          <cell r="A7">
            <v>1</v>
          </cell>
          <cell r="B7" t="str">
            <v>ADITI RAWAT</v>
          </cell>
          <cell r="C7">
            <v>423873</v>
          </cell>
          <cell r="D7" t="str">
            <v>(HR)</v>
          </cell>
        </row>
        <row r="7">
          <cell r="M7">
            <v>1</v>
          </cell>
        </row>
        <row r="7">
          <cell r="P7">
            <v>13</v>
          </cell>
          <cell r="Q7">
            <v>999</v>
          </cell>
          <cell r="R7">
            <v>1</v>
          </cell>
        </row>
        <row r="8">
          <cell r="A8">
            <v>2</v>
          </cell>
          <cell r="B8" t="str">
            <v>LAXMI SIRI DANDU</v>
          </cell>
          <cell r="C8">
            <v>425704</v>
          </cell>
          <cell r="D8" t="str">
            <v>(TS)</v>
          </cell>
        </row>
        <row r="8">
          <cell r="M8">
            <v>2</v>
          </cell>
        </row>
        <row r="8">
          <cell r="P8">
            <v>16</v>
          </cell>
          <cell r="Q8">
            <v>999</v>
          </cell>
          <cell r="R8">
            <v>2</v>
          </cell>
        </row>
        <row r="9">
          <cell r="A9">
            <v>3</v>
          </cell>
          <cell r="B9" t="str">
            <v>SAILY PRASHANTKUMAR THAKKAR</v>
          </cell>
          <cell r="C9">
            <v>426398</v>
          </cell>
          <cell r="D9" t="str">
            <v>(GJ)</v>
          </cell>
        </row>
        <row r="9">
          <cell r="M9">
            <v>3</v>
          </cell>
        </row>
        <row r="9">
          <cell r="P9">
            <v>19</v>
          </cell>
          <cell r="Q9">
            <v>999</v>
          </cell>
          <cell r="R9">
            <v>3</v>
          </cell>
        </row>
        <row r="10">
          <cell r="A10">
            <v>4</v>
          </cell>
          <cell r="B10" t="str">
            <v>PARTHSARTHI ARUN MUNDHE</v>
          </cell>
          <cell r="C10">
            <v>433262</v>
          </cell>
          <cell r="D10" t="str">
            <v>(MH)</v>
          </cell>
        </row>
        <row r="10">
          <cell r="M10">
            <v>4</v>
          </cell>
        </row>
        <row r="10">
          <cell r="P10">
            <v>22</v>
          </cell>
          <cell r="Q10">
            <v>999</v>
          </cell>
          <cell r="R10">
            <v>4</v>
          </cell>
        </row>
        <row r="11">
          <cell r="A11">
            <v>5</v>
          </cell>
          <cell r="B11" t="str">
            <v>HASINI DAVUNABOINA</v>
          </cell>
          <cell r="C11">
            <v>431169</v>
          </cell>
          <cell r="D11" t="str">
            <v>(TS)</v>
          </cell>
        </row>
        <row r="11">
          <cell r="M11">
            <v>5</v>
          </cell>
        </row>
        <row r="11">
          <cell r="P11">
            <v>25</v>
          </cell>
          <cell r="Q11">
            <v>999</v>
          </cell>
          <cell r="R11">
            <v>5</v>
          </cell>
        </row>
        <row r="12">
          <cell r="A12">
            <v>6</v>
          </cell>
          <cell r="B12" t="str">
            <v>HARSHINI N</v>
          </cell>
          <cell r="C12">
            <v>424105</v>
          </cell>
          <cell r="D12" t="str">
            <v>(KA)</v>
          </cell>
        </row>
        <row r="12">
          <cell r="M12">
            <v>6</v>
          </cell>
        </row>
        <row r="12">
          <cell r="P12">
            <v>26</v>
          </cell>
          <cell r="Q12">
            <v>999</v>
          </cell>
          <cell r="R12">
            <v>6</v>
          </cell>
        </row>
        <row r="13">
          <cell r="A13">
            <v>7</v>
          </cell>
          <cell r="B13" t="str">
            <v>CHEVIKA REDDY SAMA</v>
          </cell>
          <cell r="C13">
            <v>428453</v>
          </cell>
          <cell r="D13" t="str">
            <v>(TS)</v>
          </cell>
        </row>
        <row r="13">
          <cell r="M13">
            <v>7</v>
          </cell>
        </row>
        <row r="13">
          <cell r="P13">
            <v>29</v>
          </cell>
          <cell r="Q13">
            <v>999</v>
          </cell>
          <cell r="R13">
            <v>7</v>
          </cell>
        </row>
        <row r="14">
          <cell r="A14">
            <v>8</v>
          </cell>
          <cell r="B14" t="str">
            <v>SAHIRA SINGH</v>
          </cell>
          <cell r="C14">
            <v>422982</v>
          </cell>
          <cell r="D14" t="str">
            <v>(PB)</v>
          </cell>
        </row>
        <row r="14">
          <cell r="M14">
            <v>8</v>
          </cell>
        </row>
        <row r="14">
          <cell r="P14">
            <v>33</v>
          </cell>
          <cell r="Q14">
            <v>999</v>
          </cell>
          <cell r="R14">
            <v>8</v>
          </cell>
        </row>
        <row r="15">
          <cell r="A15">
            <v>9</v>
          </cell>
          <cell r="B15" t="str">
            <v>AKANSHA GHOSH</v>
          </cell>
          <cell r="C15">
            <v>428687</v>
          </cell>
          <cell r="D15" t="str">
            <v>(WB)</v>
          </cell>
        </row>
        <row r="15">
          <cell r="M15">
            <v>999</v>
          </cell>
        </row>
        <row r="15">
          <cell r="P15">
            <v>33</v>
          </cell>
          <cell r="Q15">
            <v>999</v>
          </cell>
        </row>
        <row r="16">
          <cell r="A16">
            <v>10</v>
          </cell>
          <cell r="B16" t="str">
            <v>SOHINI SANJAY MOHANTY</v>
          </cell>
          <cell r="C16">
            <v>426254</v>
          </cell>
          <cell r="D16" t="str">
            <v>(OD)</v>
          </cell>
        </row>
        <row r="16">
          <cell r="M16">
            <v>999</v>
          </cell>
        </row>
        <row r="16">
          <cell r="P16">
            <v>36</v>
          </cell>
          <cell r="Q16">
            <v>999</v>
          </cell>
        </row>
        <row r="17">
          <cell r="A17">
            <v>11</v>
          </cell>
          <cell r="B17" t="str">
            <v>HRIDAYESHI B PAI</v>
          </cell>
          <cell r="C17">
            <v>431817</v>
          </cell>
          <cell r="D17" t="str">
            <v>(KA)</v>
          </cell>
        </row>
        <row r="17">
          <cell r="M17">
            <v>999</v>
          </cell>
        </row>
        <row r="17">
          <cell r="P17">
            <v>36</v>
          </cell>
          <cell r="Q17">
            <v>999</v>
          </cell>
        </row>
        <row r="18">
          <cell r="A18">
            <v>12</v>
          </cell>
          <cell r="B18" t="str">
            <v> PRABHA ARUNKUMAR LAKSHMI</v>
          </cell>
          <cell r="C18">
            <v>419108</v>
          </cell>
          <cell r="D18" t="str">
            <v>(TN)</v>
          </cell>
        </row>
        <row r="18">
          <cell r="M18">
            <v>999</v>
          </cell>
        </row>
        <row r="18">
          <cell r="P18">
            <v>39</v>
          </cell>
          <cell r="Q18">
            <v>999</v>
          </cell>
        </row>
        <row r="19">
          <cell r="A19">
            <v>13</v>
          </cell>
          <cell r="B19" t="str">
            <v>OMNA YADAV DAVUNABOINA</v>
          </cell>
          <cell r="C19">
            <v>431173</v>
          </cell>
          <cell r="D19" t="str">
            <v>(TS)</v>
          </cell>
        </row>
        <row r="19">
          <cell r="M19">
            <v>999</v>
          </cell>
        </row>
        <row r="19">
          <cell r="P19">
            <v>41</v>
          </cell>
          <cell r="Q19">
            <v>999</v>
          </cell>
        </row>
        <row r="20">
          <cell r="A20">
            <v>14</v>
          </cell>
          <cell r="B20" t="str">
            <v>CHANDANA POTUGARI   </v>
          </cell>
          <cell r="C20">
            <v>414036</v>
          </cell>
          <cell r="D20" t="str">
            <v>(AP)</v>
          </cell>
        </row>
        <row r="20">
          <cell r="M20">
            <v>999</v>
          </cell>
        </row>
        <row r="20">
          <cell r="P20">
            <v>45</v>
          </cell>
          <cell r="Q20">
            <v>999</v>
          </cell>
        </row>
        <row r="21">
          <cell r="A21">
            <v>15</v>
          </cell>
          <cell r="B21" t="str">
            <v>LAKSHMI GOWDA</v>
          </cell>
          <cell r="C21">
            <v>420866</v>
          </cell>
          <cell r="D21" t="str">
            <v>(DL)</v>
          </cell>
        </row>
        <row r="21">
          <cell r="M21">
            <v>999</v>
          </cell>
        </row>
        <row r="21">
          <cell r="P21">
            <v>46</v>
          </cell>
          <cell r="Q21">
            <v>999</v>
          </cell>
        </row>
        <row r="22">
          <cell r="A22">
            <v>16</v>
          </cell>
          <cell r="B22" t="str">
            <v>RESHMA V S S CH</v>
          </cell>
          <cell r="C22">
            <v>411918</v>
          </cell>
          <cell r="D22" t="str">
            <v>(AP)</v>
          </cell>
        </row>
        <row r="22">
          <cell r="M22">
            <v>999</v>
          </cell>
        </row>
        <row r="22">
          <cell r="P22">
            <v>48</v>
          </cell>
          <cell r="Q22">
            <v>999</v>
          </cell>
        </row>
        <row r="23">
          <cell r="A23">
            <v>17</v>
          </cell>
          <cell r="B23" t="str">
            <v>AAHAN  </v>
          </cell>
          <cell r="C23">
            <v>432479</v>
          </cell>
          <cell r="D23" t="str">
            <v>(OD)</v>
          </cell>
        </row>
        <row r="23">
          <cell r="M23">
            <v>999</v>
          </cell>
        </row>
        <row r="23">
          <cell r="P23">
            <v>49</v>
          </cell>
          <cell r="Q23">
            <v>999</v>
          </cell>
        </row>
        <row r="24">
          <cell r="A24">
            <v>18</v>
          </cell>
          <cell r="B24" t="str">
            <v>YUBRANI BANERJEE</v>
          </cell>
          <cell r="C24">
            <v>415914</v>
          </cell>
          <cell r="D24" t="str">
            <v>(WB)</v>
          </cell>
        </row>
        <row r="24">
          <cell r="M24">
            <v>999</v>
          </cell>
        </row>
        <row r="24">
          <cell r="P24">
            <v>53</v>
          </cell>
          <cell r="Q24">
            <v>999</v>
          </cell>
        </row>
        <row r="25">
          <cell r="A25">
            <v>19</v>
          </cell>
          <cell r="B25" t="str">
            <v>JOELL NICHOLE</v>
          </cell>
          <cell r="C25">
            <v>424845</v>
          </cell>
          <cell r="D25" t="str">
            <v>(TN)</v>
          </cell>
        </row>
        <row r="25">
          <cell r="M25">
            <v>999</v>
          </cell>
        </row>
        <row r="25">
          <cell r="P25">
            <v>56</v>
          </cell>
          <cell r="Q25">
            <v>999</v>
          </cell>
        </row>
        <row r="26">
          <cell r="A26">
            <v>20</v>
          </cell>
          <cell r="B26" t="str">
            <v>SREE TANVI DASARI</v>
          </cell>
          <cell r="C26">
            <v>425520</v>
          </cell>
          <cell r="D26" t="str">
            <v>(KA)</v>
          </cell>
        </row>
        <row r="26">
          <cell r="M26">
            <v>999</v>
          </cell>
        </row>
        <row r="26">
          <cell r="P26">
            <v>58</v>
          </cell>
          <cell r="Q26">
            <v>999</v>
          </cell>
        </row>
        <row r="27">
          <cell r="A27">
            <v>21</v>
          </cell>
          <cell r="B27" t="str">
            <v>SUHANI GAUR</v>
          </cell>
          <cell r="C27">
            <v>426057</v>
          </cell>
          <cell r="D27" t="str">
            <v>(RJ)</v>
          </cell>
        </row>
        <row r="27">
          <cell r="M27">
            <v>999</v>
          </cell>
        </row>
        <row r="27">
          <cell r="P27">
            <v>60</v>
          </cell>
          <cell r="Q27">
            <v>999</v>
          </cell>
        </row>
        <row r="28">
          <cell r="A28">
            <v>22</v>
          </cell>
          <cell r="B28" t="str">
            <v>MIRUDHULA PALANIVEL</v>
          </cell>
          <cell r="C28">
            <v>416719</v>
          </cell>
          <cell r="D28" t="str">
            <v>(TN)</v>
          </cell>
        </row>
        <row r="28">
          <cell r="M28">
            <v>999</v>
          </cell>
        </row>
        <row r="28">
          <cell r="P28">
            <v>66</v>
          </cell>
          <cell r="Q28">
            <v>999</v>
          </cell>
        </row>
        <row r="29">
          <cell r="A29">
            <v>23</v>
          </cell>
          <cell r="B29" t="str">
            <v>SHRUTI NANAJKAR</v>
          </cell>
          <cell r="C29">
            <v>429435</v>
          </cell>
          <cell r="D29" t="str">
            <v>(MH)</v>
          </cell>
        </row>
        <row r="29">
          <cell r="M29">
            <v>999</v>
          </cell>
        </row>
        <row r="29">
          <cell r="P29">
            <v>71</v>
          </cell>
          <cell r="Q29">
            <v>999</v>
          </cell>
        </row>
        <row r="30">
          <cell r="A30">
            <v>24</v>
          </cell>
          <cell r="B30" t="str">
            <v>KEERTHANA RANGINENI</v>
          </cell>
          <cell r="C30">
            <v>439197</v>
          </cell>
          <cell r="D30" t="str">
            <v>(TS)</v>
          </cell>
        </row>
        <row r="30">
          <cell r="M30">
            <v>999</v>
          </cell>
        </row>
        <row r="30">
          <cell r="P30">
            <v>71</v>
          </cell>
          <cell r="Q30">
            <v>999</v>
          </cell>
        </row>
        <row r="31">
          <cell r="A31">
            <v>25</v>
          </cell>
          <cell r="B31" t="str">
            <v>ANANYA JAIN</v>
          </cell>
          <cell r="C31">
            <v>435561</v>
          </cell>
        </row>
        <row r="31">
          <cell r="M31">
            <v>999</v>
          </cell>
        </row>
        <row r="31">
          <cell r="O31" t="str">
            <v>Q</v>
          </cell>
        </row>
        <row r="31">
          <cell r="Q31">
            <v>4</v>
          </cell>
        </row>
        <row r="32">
          <cell r="A32">
            <v>26</v>
          </cell>
          <cell r="B32" t="str">
            <v>Q</v>
          </cell>
        </row>
        <row r="32">
          <cell r="M32">
            <v>999</v>
          </cell>
        </row>
        <row r="32">
          <cell r="O32" t="str">
            <v>Q</v>
          </cell>
        </row>
        <row r="32">
          <cell r="Q32">
            <v>4</v>
          </cell>
        </row>
        <row r="33">
          <cell r="A33">
            <v>27</v>
          </cell>
          <cell r="B33" t="str">
            <v>SAVITHA BHUVANESWARAN</v>
          </cell>
          <cell r="C33">
            <v>435817</v>
          </cell>
        </row>
        <row r="33">
          <cell r="M33">
            <v>999</v>
          </cell>
        </row>
        <row r="33">
          <cell r="O33" t="str">
            <v>Q</v>
          </cell>
        </row>
        <row r="33">
          <cell r="Q33">
            <v>4</v>
          </cell>
        </row>
        <row r="34">
          <cell r="A34">
            <v>28</v>
          </cell>
          <cell r="B34" t="str">
            <v>Q</v>
          </cell>
        </row>
        <row r="34">
          <cell r="M34">
            <v>999</v>
          </cell>
        </row>
        <row r="34">
          <cell r="O34" t="str">
            <v>Q</v>
          </cell>
        </row>
        <row r="34">
          <cell r="Q34">
            <v>4</v>
          </cell>
        </row>
        <row r="35">
          <cell r="A35">
            <v>29</v>
          </cell>
          <cell r="B35" t="str">
            <v>Q</v>
          </cell>
        </row>
        <row r="35">
          <cell r="M35">
            <v>999</v>
          </cell>
        </row>
        <row r="35">
          <cell r="O35" t="str">
            <v>Q</v>
          </cell>
        </row>
        <row r="35">
          <cell r="Q35">
            <v>4</v>
          </cell>
        </row>
        <row r="36">
          <cell r="A36">
            <v>30</v>
          </cell>
          <cell r="B36" t="str">
            <v>Q</v>
          </cell>
        </row>
        <row r="36">
          <cell r="M36">
            <v>999</v>
          </cell>
        </row>
        <row r="36">
          <cell r="O36" t="str">
            <v>Q</v>
          </cell>
        </row>
        <row r="36">
          <cell r="Q36">
            <v>4</v>
          </cell>
        </row>
        <row r="37">
          <cell r="A37">
            <v>31</v>
          </cell>
          <cell r="B37" t="str">
            <v>Q</v>
          </cell>
        </row>
        <row r="37">
          <cell r="M37">
            <v>999</v>
          </cell>
        </row>
        <row r="37">
          <cell r="O37" t="str">
            <v>Q</v>
          </cell>
        </row>
        <row r="37">
          <cell r="Q37">
            <v>4</v>
          </cell>
        </row>
        <row r="38">
          <cell r="A38">
            <v>32</v>
          </cell>
          <cell r="B38" t="str">
            <v>Q</v>
          </cell>
        </row>
        <row r="38">
          <cell r="M38">
            <v>999</v>
          </cell>
        </row>
        <row r="38">
          <cell r="O38" t="str">
            <v>Q</v>
          </cell>
        </row>
        <row r="38">
          <cell r="Q38">
            <v>4</v>
          </cell>
        </row>
        <row r="39">
          <cell r="A39">
            <v>33</v>
          </cell>
        </row>
        <row r="39">
          <cell r="M39">
            <v>999</v>
          </cell>
        </row>
        <row r="39">
          <cell r="Q39">
            <v>999</v>
          </cell>
        </row>
        <row r="40">
          <cell r="A40">
            <v>34</v>
          </cell>
        </row>
        <row r="40">
          <cell r="M40">
            <v>999</v>
          </cell>
        </row>
        <row r="40">
          <cell r="Q40">
            <v>999</v>
          </cell>
        </row>
        <row r="41">
          <cell r="A41">
            <v>35</v>
          </cell>
        </row>
        <row r="41">
          <cell r="M41">
            <v>999</v>
          </cell>
        </row>
        <row r="41">
          <cell r="Q41">
            <v>999</v>
          </cell>
        </row>
        <row r="42">
          <cell r="A42">
            <v>36</v>
          </cell>
        </row>
        <row r="42">
          <cell r="M42">
            <v>999</v>
          </cell>
        </row>
        <row r="42">
          <cell r="Q42">
            <v>999</v>
          </cell>
        </row>
        <row r="43">
          <cell r="A43">
            <v>37</v>
          </cell>
        </row>
        <row r="43">
          <cell r="M43">
            <v>999</v>
          </cell>
        </row>
        <row r="43">
          <cell r="Q43">
            <v>999</v>
          </cell>
        </row>
        <row r="44">
          <cell r="A44">
            <v>38</v>
          </cell>
        </row>
        <row r="44">
          <cell r="M44">
            <v>999</v>
          </cell>
        </row>
        <row r="44">
          <cell r="Q44">
            <v>999</v>
          </cell>
        </row>
        <row r="45">
          <cell r="A45">
            <v>39</v>
          </cell>
        </row>
        <row r="45">
          <cell r="M45">
            <v>999</v>
          </cell>
        </row>
        <row r="45">
          <cell r="Q45">
            <v>999</v>
          </cell>
        </row>
        <row r="46">
          <cell r="A46">
            <v>40</v>
          </cell>
        </row>
        <row r="46">
          <cell r="M46">
            <v>999</v>
          </cell>
        </row>
        <row r="46">
          <cell r="Q46">
            <v>999</v>
          </cell>
        </row>
        <row r="47">
          <cell r="A47">
            <v>41</v>
          </cell>
        </row>
        <row r="47">
          <cell r="M47">
            <v>999</v>
          </cell>
        </row>
        <row r="47">
          <cell r="Q47">
            <v>999</v>
          </cell>
        </row>
        <row r="48">
          <cell r="A48">
            <v>42</v>
          </cell>
        </row>
        <row r="48">
          <cell r="M48">
            <v>999</v>
          </cell>
        </row>
        <row r="48">
          <cell r="Q48">
            <v>999</v>
          </cell>
        </row>
        <row r="49">
          <cell r="A49">
            <v>43</v>
          </cell>
        </row>
        <row r="49">
          <cell r="M49">
            <v>999</v>
          </cell>
        </row>
        <row r="49">
          <cell r="Q49">
            <v>999</v>
          </cell>
        </row>
        <row r="50">
          <cell r="A50">
            <v>44</v>
          </cell>
        </row>
        <row r="50">
          <cell r="M50">
            <v>999</v>
          </cell>
        </row>
        <row r="50">
          <cell r="Q50">
            <v>999</v>
          </cell>
        </row>
        <row r="51">
          <cell r="A51">
            <v>45</v>
          </cell>
        </row>
        <row r="51">
          <cell r="M51">
            <v>999</v>
          </cell>
        </row>
        <row r="51">
          <cell r="Q51">
            <v>999</v>
          </cell>
        </row>
        <row r="52">
          <cell r="A52">
            <v>46</v>
          </cell>
        </row>
        <row r="52">
          <cell r="M52">
            <v>999</v>
          </cell>
        </row>
        <row r="52">
          <cell r="Q52">
            <v>999</v>
          </cell>
        </row>
        <row r="53">
          <cell r="A53">
            <v>47</v>
          </cell>
        </row>
        <row r="53">
          <cell r="M53">
            <v>999</v>
          </cell>
        </row>
        <row r="53">
          <cell r="Q53">
            <v>999</v>
          </cell>
        </row>
        <row r="54">
          <cell r="A54">
            <v>48</v>
          </cell>
        </row>
        <row r="54">
          <cell r="M54">
            <v>999</v>
          </cell>
        </row>
        <row r="54">
          <cell r="Q54">
            <v>999</v>
          </cell>
        </row>
        <row r="55">
          <cell r="A55">
            <v>49</v>
          </cell>
        </row>
        <row r="55">
          <cell r="M55">
            <v>999</v>
          </cell>
        </row>
        <row r="55">
          <cell r="Q55">
            <v>999</v>
          </cell>
        </row>
        <row r="56">
          <cell r="A56">
            <v>50</v>
          </cell>
        </row>
        <row r="56">
          <cell r="M56">
            <v>999</v>
          </cell>
        </row>
        <row r="56">
          <cell r="Q56">
            <v>999</v>
          </cell>
        </row>
        <row r="57">
          <cell r="A57">
            <v>51</v>
          </cell>
        </row>
        <row r="57">
          <cell r="M57">
            <v>999</v>
          </cell>
        </row>
        <row r="57">
          <cell r="Q57">
            <v>999</v>
          </cell>
        </row>
        <row r="58">
          <cell r="A58">
            <v>52</v>
          </cell>
        </row>
        <row r="58">
          <cell r="M58">
            <v>999</v>
          </cell>
        </row>
        <row r="58">
          <cell r="Q58">
            <v>999</v>
          </cell>
        </row>
        <row r="59">
          <cell r="A59">
            <v>53</v>
          </cell>
        </row>
        <row r="59">
          <cell r="M59">
            <v>999</v>
          </cell>
        </row>
        <row r="59">
          <cell r="Q59">
            <v>999</v>
          </cell>
        </row>
        <row r="60">
          <cell r="A60">
            <v>54</v>
          </cell>
        </row>
        <row r="60">
          <cell r="M60">
            <v>999</v>
          </cell>
        </row>
        <row r="60">
          <cell r="Q60">
            <v>999</v>
          </cell>
        </row>
        <row r="61">
          <cell r="A61">
            <v>55</v>
          </cell>
        </row>
        <row r="61">
          <cell r="M61">
            <v>999</v>
          </cell>
        </row>
        <row r="61">
          <cell r="Q61">
            <v>999</v>
          </cell>
        </row>
        <row r="62">
          <cell r="A62">
            <v>56</v>
          </cell>
        </row>
        <row r="62">
          <cell r="M62">
            <v>999</v>
          </cell>
        </row>
        <row r="62">
          <cell r="Q62">
            <v>999</v>
          </cell>
        </row>
        <row r="63">
          <cell r="A63">
            <v>57</v>
          </cell>
        </row>
        <row r="63">
          <cell r="M63">
            <v>999</v>
          </cell>
        </row>
        <row r="63">
          <cell r="Q63">
            <v>999</v>
          </cell>
        </row>
        <row r="64">
          <cell r="A64">
            <v>58</v>
          </cell>
        </row>
        <row r="64">
          <cell r="M64">
            <v>999</v>
          </cell>
        </row>
        <row r="64">
          <cell r="Q64">
            <v>999</v>
          </cell>
        </row>
        <row r="65">
          <cell r="A65">
            <v>59</v>
          </cell>
        </row>
        <row r="65">
          <cell r="M65">
            <v>999</v>
          </cell>
        </row>
        <row r="65">
          <cell r="Q65">
            <v>999</v>
          </cell>
        </row>
        <row r="66">
          <cell r="A66">
            <v>60</v>
          </cell>
        </row>
        <row r="66">
          <cell r="M66">
            <v>999</v>
          </cell>
        </row>
        <row r="66">
          <cell r="Q66">
            <v>999</v>
          </cell>
        </row>
        <row r="67">
          <cell r="A67">
            <v>61</v>
          </cell>
        </row>
        <row r="67">
          <cell r="M67">
            <v>999</v>
          </cell>
        </row>
        <row r="67">
          <cell r="Q67">
            <v>999</v>
          </cell>
        </row>
        <row r="68">
          <cell r="A68">
            <v>62</v>
          </cell>
        </row>
        <row r="68">
          <cell r="M68">
            <v>999</v>
          </cell>
        </row>
        <row r="68">
          <cell r="Q68">
            <v>999</v>
          </cell>
        </row>
        <row r="69">
          <cell r="A69">
            <v>63</v>
          </cell>
        </row>
        <row r="69">
          <cell r="M69">
            <v>999</v>
          </cell>
        </row>
        <row r="69">
          <cell r="Q69">
            <v>999</v>
          </cell>
        </row>
        <row r="70">
          <cell r="A70">
            <v>64</v>
          </cell>
        </row>
        <row r="70">
          <cell r="M70">
            <v>999</v>
          </cell>
        </row>
        <row r="70">
          <cell r="Q70">
            <v>999</v>
          </cell>
        </row>
        <row r="71">
          <cell r="A71">
            <v>65</v>
          </cell>
        </row>
        <row r="71">
          <cell r="M71">
            <v>999</v>
          </cell>
        </row>
        <row r="71">
          <cell r="Q71">
            <v>999</v>
          </cell>
        </row>
        <row r="72">
          <cell r="A72">
            <v>66</v>
          </cell>
        </row>
        <row r="72">
          <cell r="M72">
            <v>999</v>
          </cell>
        </row>
        <row r="72">
          <cell r="Q72">
            <v>999</v>
          </cell>
        </row>
        <row r="73">
          <cell r="A73">
            <v>67</v>
          </cell>
        </row>
        <row r="73">
          <cell r="M73">
            <v>999</v>
          </cell>
        </row>
        <row r="73">
          <cell r="Q73">
            <v>999</v>
          </cell>
        </row>
        <row r="74">
          <cell r="A74">
            <v>68</v>
          </cell>
        </row>
        <row r="74">
          <cell r="M74">
            <v>999</v>
          </cell>
        </row>
        <row r="74">
          <cell r="Q74">
            <v>999</v>
          </cell>
        </row>
        <row r="75">
          <cell r="A75">
            <v>69</v>
          </cell>
        </row>
        <row r="75">
          <cell r="M75">
            <v>999</v>
          </cell>
        </row>
        <row r="75">
          <cell r="Q75">
            <v>999</v>
          </cell>
        </row>
        <row r="76">
          <cell r="A76">
            <v>70</v>
          </cell>
        </row>
        <row r="76">
          <cell r="M76">
            <v>999</v>
          </cell>
        </row>
        <row r="76">
          <cell r="Q76">
            <v>999</v>
          </cell>
        </row>
        <row r="77">
          <cell r="A77">
            <v>71</v>
          </cell>
        </row>
        <row r="77">
          <cell r="M77">
            <v>999</v>
          </cell>
        </row>
        <row r="77">
          <cell r="Q77">
            <v>999</v>
          </cell>
        </row>
        <row r="78">
          <cell r="A78">
            <v>72</v>
          </cell>
        </row>
        <row r="78">
          <cell r="M78">
            <v>999</v>
          </cell>
        </row>
        <row r="78">
          <cell r="Q78">
            <v>999</v>
          </cell>
        </row>
        <row r="79">
          <cell r="A79">
            <v>73</v>
          </cell>
        </row>
        <row r="79">
          <cell r="M79">
            <v>999</v>
          </cell>
        </row>
        <row r="79">
          <cell r="Q79">
            <v>999</v>
          </cell>
        </row>
        <row r="80">
          <cell r="A80">
            <v>74</v>
          </cell>
        </row>
        <row r="80">
          <cell r="M80">
            <v>999</v>
          </cell>
        </row>
        <row r="80">
          <cell r="Q80">
            <v>999</v>
          </cell>
        </row>
        <row r="81">
          <cell r="A81">
            <v>75</v>
          </cell>
        </row>
        <row r="81">
          <cell r="M81">
            <v>999</v>
          </cell>
        </row>
        <row r="81">
          <cell r="Q81">
            <v>999</v>
          </cell>
        </row>
        <row r="82">
          <cell r="A82">
            <v>76</v>
          </cell>
        </row>
        <row r="82">
          <cell r="M82">
            <v>999</v>
          </cell>
        </row>
        <row r="82">
          <cell r="Q82">
            <v>999</v>
          </cell>
        </row>
        <row r="83">
          <cell r="A83">
            <v>77</v>
          </cell>
        </row>
        <row r="83">
          <cell r="M83">
            <v>999</v>
          </cell>
        </row>
        <row r="83">
          <cell r="Q83">
            <v>999</v>
          </cell>
        </row>
        <row r="84">
          <cell r="A84">
            <v>78</v>
          </cell>
        </row>
        <row r="84">
          <cell r="M84">
            <v>999</v>
          </cell>
        </row>
        <row r="84">
          <cell r="Q84">
            <v>999</v>
          </cell>
        </row>
        <row r="85">
          <cell r="A85">
            <v>79</v>
          </cell>
        </row>
        <row r="85">
          <cell r="M85">
            <v>999</v>
          </cell>
        </row>
        <row r="85">
          <cell r="Q85">
            <v>999</v>
          </cell>
        </row>
        <row r="86">
          <cell r="A86">
            <v>80</v>
          </cell>
        </row>
        <row r="86">
          <cell r="M86">
            <v>999</v>
          </cell>
        </row>
        <row r="86">
          <cell r="Q86">
            <v>999</v>
          </cell>
        </row>
        <row r="87">
          <cell r="A87">
            <v>81</v>
          </cell>
        </row>
        <row r="87">
          <cell r="M87">
            <v>999</v>
          </cell>
        </row>
        <row r="87">
          <cell r="Q87">
            <v>999</v>
          </cell>
        </row>
        <row r="88">
          <cell r="A88">
            <v>82</v>
          </cell>
        </row>
        <row r="88">
          <cell r="M88">
            <v>999</v>
          </cell>
        </row>
        <row r="88">
          <cell r="Q88">
            <v>999</v>
          </cell>
        </row>
        <row r="89">
          <cell r="A89">
            <v>83</v>
          </cell>
        </row>
        <row r="89">
          <cell r="M89">
            <v>999</v>
          </cell>
        </row>
        <row r="89">
          <cell r="Q89">
            <v>999</v>
          </cell>
        </row>
        <row r="90">
          <cell r="A90">
            <v>84</v>
          </cell>
        </row>
        <row r="90">
          <cell r="M90">
            <v>999</v>
          </cell>
        </row>
        <row r="90">
          <cell r="Q90">
            <v>999</v>
          </cell>
        </row>
        <row r="91">
          <cell r="A91">
            <v>85</v>
          </cell>
        </row>
        <row r="91">
          <cell r="M91">
            <v>999</v>
          </cell>
        </row>
        <row r="91">
          <cell r="Q91">
            <v>999</v>
          </cell>
        </row>
        <row r="92">
          <cell r="A92">
            <v>86</v>
          </cell>
        </row>
        <row r="92">
          <cell r="M92">
            <v>999</v>
          </cell>
        </row>
        <row r="92">
          <cell r="Q92">
            <v>999</v>
          </cell>
        </row>
        <row r="93">
          <cell r="A93">
            <v>87</v>
          </cell>
        </row>
        <row r="93">
          <cell r="M93">
            <v>999</v>
          </cell>
        </row>
        <row r="93">
          <cell r="Q93">
            <v>999</v>
          </cell>
        </row>
        <row r="94">
          <cell r="A94">
            <v>88</v>
          </cell>
        </row>
        <row r="94">
          <cell r="M94">
            <v>999</v>
          </cell>
        </row>
        <row r="94">
          <cell r="Q94">
            <v>999</v>
          </cell>
        </row>
        <row r="95">
          <cell r="A95">
            <v>89</v>
          </cell>
        </row>
        <row r="95">
          <cell r="M95">
            <v>999</v>
          </cell>
        </row>
        <row r="95">
          <cell r="Q95">
            <v>999</v>
          </cell>
        </row>
        <row r="96">
          <cell r="A96">
            <v>90</v>
          </cell>
        </row>
        <row r="96">
          <cell r="M96">
            <v>999</v>
          </cell>
        </row>
        <row r="96">
          <cell r="Q96">
            <v>999</v>
          </cell>
        </row>
        <row r="97">
          <cell r="A97">
            <v>91</v>
          </cell>
        </row>
        <row r="97">
          <cell r="M97">
            <v>999</v>
          </cell>
        </row>
        <row r="97">
          <cell r="Q97">
            <v>999</v>
          </cell>
        </row>
        <row r="98">
          <cell r="A98">
            <v>92</v>
          </cell>
        </row>
        <row r="98">
          <cell r="M98">
            <v>999</v>
          </cell>
        </row>
        <row r="98">
          <cell r="Q98">
            <v>999</v>
          </cell>
        </row>
        <row r="99">
          <cell r="A99">
            <v>93</v>
          </cell>
        </row>
        <row r="99">
          <cell r="M99">
            <v>999</v>
          </cell>
        </row>
        <row r="99">
          <cell r="Q99">
            <v>999</v>
          </cell>
        </row>
        <row r="100">
          <cell r="A100">
            <v>94</v>
          </cell>
        </row>
        <row r="100">
          <cell r="M100">
            <v>999</v>
          </cell>
        </row>
        <row r="100">
          <cell r="Q100">
            <v>999</v>
          </cell>
        </row>
        <row r="101">
          <cell r="A101">
            <v>95</v>
          </cell>
        </row>
        <row r="101">
          <cell r="M101">
            <v>999</v>
          </cell>
        </row>
        <row r="101">
          <cell r="Q101">
            <v>999</v>
          </cell>
        </row>
        <row r="102">
          <cell r="A102">
            <v>96</v>
          </cell>
        </row>
        <row r="102">
          <cell r="M102">
            <v>999</v>
          </cell>
        </row>
        <row r="102">
          <cell r="Q102">
            <v>999</v>
          </cell>
        </row>
        <row r="103">
          <cell r="A103">
            <v>97</v>
          </cell>
        </row>
        <row r="103">
          <cell r="M103">
            <v>999</v>
          </cell>
        </row>
        <row r="103">
          <cell r="Q103">
            <v>999</v>
          </cell>
        </row>
        <row r="104">
          <cell r="A104">
            <v>98</v>
          </cell>
        </row>
        <row r="104">
          <cell r="M104">
            <v>999</v>
          </cell>
        </row>
        <row r="104">
          <cell r="Q104">
            <v>999</v>
          </cell>
        </row>
        <row r="105">
          <cell r="A105">
            <v>99</v>
          </cell>
        </row>
        <row r="105">
          <cell r="M105">
            <v>999</v>
          </cell>
        </row>
        <row r="105">
          <cell r="Q105">
            <v>999</v>
          </cell>
        </row>
        <row r="106">
          <cell r="A106">
            <v>100</v>
          </cell>
        </row>
        <row r="106">
          <cell r="M106">
            <v>999</v>
          </cell>
        </row>
        <row r="106">
          <cell r="Q106">
            <v>999</v>
          </cell>
        </row>
        <row r="107">
          <cell r="A107">
            <v>101</v>
          </cell>
        </row>
        <row r="107">
          <cell r="M107">
            <v>999</v>
          </cell>
        </row>
        <row r="107">
          <cell r="Q107">
            <v>999</v>
          </cell>
        </row>
        <row r="108">
          <cell r="A108">
            <v>102</v>
          </cell>
        </row>
        <row r="108">
          <cell r="M108">
            <v>999</v>
          </cell>
        </row>
        <row r="108">
          <cell r="Q108">
            <v>999</v>
          </cell>
        </row>
        <row r="109">
          <cell r="A109">
            <v>103</v>
          </cell>
        </row>
        <row r="109">
          <cell r="M109">
            <v>999</v>
          </cell>
        </row>
        <row r="109">
          <cell r="Q109">
            <v>999</v>
          </cell>
        </row>
        <row r="110">
          <cell r="A110">
            <v>104</v>
          </cell>
        </row>
        <row r="110">
          <cell r="M110">
            <v>999</v>
          </cell>
        </row>
        <row r="110">
          <cell r="Q110">
            <v>999</v>
          </cell>
        </row>
        <row r="111">
          <cell r="A111">
            <v>105</v>
          </cell>
        </row>
        <row r="111">
          <cell r="M111">
            <v>999</v>
          </cell>
        </row>
        <row r="111">
          <cell r="Q111">
            <v>999</v>
          </cell>
        </row>
        <row r="112">
          <cell r="A112">
            <v>106</v>
          </cell>
        </row>
        <row r="112">
          <cell r="M112">
            <v>999</v>
          </cell>
        </row>
        <row r="112">
          <cell r="Q112">
            <v>999</v>
          </cell>
        </row>
        <row r="113">
          <cell r="A113">
            <v>107</v>
          </cell>
        </row>
        <row r="113">
          <cell r="M113">
            <v>999</v>
          </cell>
        </row>
        <row r="113">
          <cell r="Q113">
            <v>999</v>
          </cell>
        </row>
        <row r="114">
          <cell r="A114">
            <v>108</v>
          </cell>
        </row>
        <row r="114">
          <cell r="M114">
            <v>999</v>
          </cell>
        </row>
        <row r="114">
          <cell r="Q114">
            <v>999</v>
          </cell>
        </row>
        <row r="115">
          <cell r="A115">
            <v>109</v>
          </cell>
        </row>
        <row r="115">
          <cell r="M115">
            <v>999</v>
          </cell>
        </row>
        <row r="115">
          <cell r="Q115">
            <v>999</v>
          </cell>
        </row>
        <row r="116">
          <cell r="A116">
            <v>110</v>
          </cell>
        </row>
        <row r="116">
          <cell r="M116">
            <v>999</v>
          </cell>
        </row>
        <row r="116">
          <cell r="Q116">
            <v>999</v>
          </cell>
        </row>
        <row r="117">
          <cell r="A117">
            <v>111</v>
          </cell>
        </row>
        <row r="117">
          <cell r="M117">
            <v>999</v>
          </cell>
        </row>
        <row r="117">
          <cell r="Q117">
            <v>999</v>
          </cell>
        </row>
        <row r="118">
          <cell r="A118">
            <v>112</v>
          </cell>
        </row>
        <row r="118">
          <cell r="M118">
            <v>999</v>
          </cell>
        </row>
        <row r="118">
          <cell r="Q118">
            <v>999</v>
          </cell>
        </row>
        <row r="119">
          <cell r="A119">
            <v>113</v>
          </cell>
        </row>
        <row r="119">
          <cell r="M119">
            <v>999</v>
          </cell>
        </row>
        <row r="119">
          <cell r="Q119">
            <v>999</v>
          </cell>
        </row>
        <row r="120">
          <cell r="A120">
            <v>114</v>
          </cell>
        </row>
        <row r="120">
          <cell r="M120">
            <v>999</v>
          </cell>
        </row>
        <row r="120">
          <cell r="Q120">
            <v>999</v>
          </cell>
        </row>
        <row r="121">
          <cell r="A121">
            <v>115</v>
          </cell>
        </row>
        <row r="121">
          <cell r="M121">
            <v>999</v>
          </cell>
        </row>
        <row r="121">
          <cell r="Q121">
            <v>999</v>
          </cell>
        </row>
        <row r="122">
          <cell r="A122">
            <v>116</v>
          </cell>
        </row>
        <row r="122">
          <cell r="M122">
            <v>999</v>
          </cell>
        </row>
        <row r="122">
          <cell r="Q122">
            <v>999</v>
          </cell>
        </row>
        <row r="123">
          <cell r="A123">
            <v>117</v>
          </cell>
        </row>
        <row r="123">
          <cell r="M123">
            <v>999</v>
          </cell>
        </row>
        <row r="123">
          <cell r="Q123">
            <v>999</v>
          </cell>
        </row>
        <row r="124">
          <cell r="A124">
            <v>118</v>
          </cell>
        </row>
        <row r="124">
          <cell r="M124">
            <v>999</v>
          </cell>
        </row>
        <row r="124">
          <cell r="Q124">
            <v>999</v>
          </cell>
        </row>
        <row r="125">
          <cell r="A125">
            <v>119</v>
          </cell>
        </row>
        <row r="125">
          <cell r="M125">
            <v>999</v>
          </cell>
        </row>
        <row r="125">
          <cell r="Q125">
            <v>999</v>
          </cell>
        </row>
        <row r="126">
          <cell r="A126">
            <v>120</v>
          </cell>
        </row>
        <row r="126">
          <cell r="M126">
            <v>999</v>
          </cell>
        </row>
        <row r="126">
          <cell r="Q126">
            <v>999</v>
          </cell>
        </row>
        <row r="127">
          <cell r="A127">
            <v>121</v>
          </cell>
        </row>
        <row r="127">
          <cell r="M127">
            <v>999</v>
          </cell>
        </row>
        <row r="127">
          <cell r="Q127">
            <v>999</v>
          </cell>
        </row>
        <row r="128">
          <cell r="A128">
            <v>122</v>
          </cell>
        </row>
        <row r="128">
          <cell r="M128">
            <v>999</v>
          </cell>
        </row>
        <row r="128">
          <cell r="Q128">
            <v>999</v>
          </cell>
        </row>
        <row r="129">
          <cell r="A129">
            <v>123</v>
          </cell>
        </row>
        <row r="129">
          <cell r="M129">
            <v>999</v>
          </cell>
        </row>
        <row r="129">
          <cell r="Q129">
            <v>999</v>
          </cell>
        </row>
        <row r="130">
          <cell r="A130">
            <v>124</v>
          </cell>
        </row>
        <row r="130">
          <cell r="M130">
            <v>999</v>
          </cell>
        </row>
        <row r="130">
          <cell r="Q130">
            <v>999</v>
          </cell>
        </row>
        <row r="131">
          <cell r="A131">
            <v>125</v>
          </cell>
        </row>
        <row r="131">
          <cell r="M131">
            <v>999</v>
          </cell>
        </row>
        <row r="131">
          <cell r="Q131">
            <v>999</v>
          </cell>
        </row>
        <row r="132">
          <cell r="A132">
            <v>126</v>
          </cell>
        </row>
        <row r="132">
          <cell r="M132">
            <v>999</v>
          </cell>
        </row>
        <row r="132">
          <cell r="Q132">
            <v>999</v>
          </cell>
        </row>
        <row r="133">
          <cell r="A133">
            <v>127</v>
          </cell>
        </row>
        <row r="133">
          <cell r="M133">
            <v>999</v>
          </cell>
        </row>
        <row r="133">
          <cell r="Q133">
            <v>999</v>
          </cell>
        </row>
        <row r="134">
          <cell r="A134">
            <v>128</v>
          </cell>
        </row>
        <row r="134">
          <cell r="M134">
            <v>999</v>
          </cell>
        </row>
        <row r="134">
          <cell r="Q134">
            <v>999</v>
          </cell>
        </row>
      </sheetData>
      <sheetData sheetId="18" refreshError="1"/>
      <sheetData sheetId="19" refreshError="1">
        <row r="1">
          <cell r="A1" t="str">
            <v>INDIUM AITA 5L MEN &amp; WOMEN TENNIS CHAMPIONSHIP 2026</v>
          </cell>
        </row>
        <row r="4">
          <cell r="A4" t="str">
            <v>20th JULY 2026</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row r="5">
          <cell r="V5">
            <v>4</v>
          </cell>
        </row>
        <row r="7">
          <cell r="A7" t="str">
            <v>Line</v>
          </cell>
          <cell r="B7" t="str">
            <v>Family name</v>
          </cell>
          <cell r="C7" t="str">
            <v>First name</v>
          </cell>
          <cell r="D7" t="str">
            <v>Nat.</v>
          </cell>
          <cell r="E7" t="str">
            <v>ITF 18
Rank</v>
          </cell>
          <cell r="F7" t="str">
            <v>Si Main
DA, SE, 16E, Q, LL</v>
          </cell>
          <cell r="G7" t="str">
            <v>Family name</v>
          </cell>
          <cell r="H7" t="str">
            <v>First name</v>
          </cell>
          <cell r="I7" t="str">
            <v>Nat.</v>
          </cell>
        </row>
        <row r="7">
          <cell r="L7" t="str">
            <v>Status
No</v>
          </cell>
          <cell r="M7" t="str">
            <v>ITF 18
Rank</v>
          </cell>
          <cell r="N7" t="str">
            <v>Si Main
DA, SE, 16E, Q</v>
          </cell>
          <cell r="O7" t="str">
            <v>Seq
123</v>
          </cell>
          <cell r="P7" t="str">
            <v>Seq
abc</v>
          </cell>
          <cell r="Q7" t="str">
            <v>Acc
Pri-
ority</v>
          </cell>
          <cell r="R7" t="str">
            <v>Comb
Ranking</v>
          </cell>
          <cell r="S7" t="str">
            <v>Acc.
Tie-
Break</v>
          </cell>
          <cell r="T7" t="str">
            <v>Do Acc
status
DA,WC
A</v>
          </cell>
          <cell r="U7" t="str">
            <v>Display
Rank
ITF18</v>
          </cell>
          <cell r="V7" t="str">
            <v>Seed Pos</v>
          </cell>
        </row>
        <row r="8">
          <cell r="A8">
            <v>1</v>
          </cell>
          <cell r="B8" t="str">
            <v>NIRAV D SHETTY</v>
          </cell>
          <cell r="C8">
            <v>410886</v>
          </cell>
          <cell r="D8" t="str">
            <v>(MH)</v>
          </cell>
          <cell r="E8">
            <v>40</v>
          </cell>
        </row>
        <row r="8">
          <cell r="G8" t="str">
            <v>ANUP MAHADEV BANGARGI</v>
          </cell>
          <cell r="H8">
            <v>418649</v>
          </cell>
          <cell r="I8" t="str">
            <v>(MH)</v>
          </cell>
        </row>
        <row r="8">
          <cell r="L8">
            <v>999</v>
          </cell>
          <cell r="M8">
            <v>39</v>
          </cell>
        </row>
        <row r="8">
          <cell r="O8" t="str">
            <v>3</v>
          </cell>
          <cell r="P8" t="str">
            <v>a</v>
          </cell>
          <cell r="Q8" t="str">
            <v>3a</v>
          </cell>
          <cell r="R8">
            <v>79</v>
          </cell>
        </row>
        <row r="8">
          <cell r="U8">
            <v>79</v>
          </cell>
          <cell r="V8">
            <v>1</v>
          </cell>
        </row>
        <row r="9">
          <cell r="A9">
            <v>2</v>
          </cell>
          <cell r="B9" t="str">
            <v>JAGMEET SINGH</v>
          </cell>
          <cell r="C9">
            <v>411234</v>
          </cell>
          <cell r="D9" t="str">
            <v>(HR)</v>
          </cell>
          <cell r="E9">
            <v>52</v>
          </cell>
        </row>
        <row r="9">
          <cell r="G9" t="str">
            <v>LAKSHIT SOOD</v>
          </cell>
          <cell r="H9">
            <v>400143</v>
          </cell>
          <cell r="I9" t="str">
            <v>(UP)</v>
          </cell>
        </row>
        <row r="9">
          <cell r="L9">
            <v>999</v>
          </cell>
          <cell r="M9">
            <v>52</v>
          </cell>
        </row>
        <row r="9">
          <cell r="O9" t="str">
            <v>3</v>
          </cell>
          <cell r="P9" t="str">
            <v>a</v>
          </cell>
          <cell r="Q9" t="str">
            <v>3a</v>
          </cell>
          <cell r="R9">
            <v>104</v>
          </cell>
        </row>
        <row r="9">
          <cell r="U9">
            <v>104</v>
          </cell>
          <cell r="V9">
            <v>2</v>
          </cell>
        </row>
        <row r="10">
          <cell r="A10">
            <v>3</v>
          </cell>
          <cell r="B10" t="str">
            <v>OGES THEYJO JAYA PRAKASH</v>
          </cell>
          <cell r="C10">
            <v>413715</v>
          </cell>
          <cell r="D10" t="str">
            <v>(TN)</v>
          </cell>
          <cell r="E10">
            <v>42</v>
          </cell>
        </row>
        <row r="10">
          <cell r="G10" t="str">
            <v>GAGAN RAKESH VIMAL</v>
          </cell>
          <cell r="H10">
            <v>418736</v>
          </cell>
          <cell r="I10" t="str">
            <v>(TN)</v>
          </cell>
        </row>
        <row r="10">
          <cell r="L10">
            <v>999</v>
          </cell>
          <cell r="M10">
            <v>65</v>
          </cell>
        </row>
        <row r="10">
          <cell r="O10" t="str">
            <v>3</v>
          </cell>
          <cell r="P10" t="str">
            <v>a</v>
          </cell>
          <cell r="Q10" t="str">
            <v>3a</v>
          </cell>
          <cell r="R10">
            <v>107</v>
          </cell>
        </row>
        <row r="10">
          <cell r="U10">
            <v>107</v>
          </cell>
          <cell r="V10">
            <v>3</v>
          </cell>
        </row>
        <row r="11">
          <cell r="A11">
            <v>4</v>
          </cell>
          <cell r="B11" t="str">
            <v>MAYANK SHARMA</v>
          </cell>
          <cell r="C11">
            <v>427553</v>
          </cell>
          <cell r="D11" t="str">
            <v>(DL)</v>
          </cell>
          <cell r="E11">
            <v>57</v>
          </cell>
        </row>
        <row r="11">
          <cell r="G11" t="str">
            <v>JATIN NAIN</v>
          </cell>
          <cell r="H11">
            <v>430349</v>
          </cell>
          <cell r="I11" t="str">
            <v>(HR)</v>
          </cell>
        </row>
        <row r="11">
          <cell r="L11">
            <v>999</v>
          </cell>
          <cell r="M11">
            <v>73</v>
          </cell>
        </row>
        <row r="11">
          <cell r="O11" t="str">
            <v>3</v>
          </cell>
          <cell r="P11" t="str">
            <v>a</v>
          </cell>
          <cell r="Q11" t="str">
            <v>3a</v>
          </cell>
          <cell r="R11">
            <v>130</v>
          </cell>
        </row>
        <row r="11">
          <cell r="U11">
            <v>130</v>
          </cell>
          <cell r="V11">
            <v>4</v>
          </cell>
        </row>
        <row r="12">
          <cell r="A12">
            <v>5</v>
          </cell>
          <cell r="B12" t="str">
            <v>DHIRAJ V REDDY</v>
          </cell>
          <cell r="C12">
            <v>424471</v>
          </cell>
          <cell r="D12" t="str">
            <v>(TS)</v>
          </cell>
          <cell r="E12">
            <v>79</v>
          </cell>
        </row>
        <row r="12">
          <cell r="G12" t="str">
            <v>PRANAV DNYANESHWAR KORADE</v>
          </cell>
          <cell r="H12">
            <v>424502</v>
          </cell>
          <cell r="I12" t="str">
            <v>(MH)</v>
          </cell>
        </row>
        <row r="12">
          <cell r="L12">
            <v>999</v>
          </cell>
          <cell r="M12">
            <v>62</v>
          </cell>
        </row>
        <row r="12">
          <cell r="O12" t="str">
            <v>3</v>
          </cell>
          <cell r="P12" t="str">
            <v>a</v>
          </cell>
          <cell r="Q12" t="str">
            <v>3a</v>
          </cell>
          <cell r="R12">
            <v>141</v>
          </cell>
        </row>
        <row r="12">
          <cell r="U12">
            <v>141</v>
          </cell>
        </row>
        <row r="13">
          <cell r="A13">
            <v>6</v>
          </cell>
          <cell r="B13" t="str">
            <v>MAHALINGAM A KANDHAVEL</v>
          </cell>
          <cell r="C13">
            <v>422897</v>
          </cell>
          <cell r="D13" t="str">
            <v>(TN)</v>
          </cell>
          <cell r="E13">
            <v>91</v>
          </cell>
        </row>
        <row r="13">
          <cell r="G13" t="str">
            <v>KAVIN KARTHIK K S</v>
          </cell>
          <cell r="H13">
            <v>421319</v>
          </cell>
          <cell r="I13" t="str">
            <v>(TN)</v>
          </cell>
        </row>
        <row r="13">
          <cell r="L13">
            <v>999</v>
          </cell>
          <cell r="M13">
            <v>70</v>
          </cell>
        </row>
        <row r="13">
          <cell r="O13" t="str">
            <v>3</v>
          </cell>
          <cell r="P13" t="str">
            <v>a</v>
          </cell>
          <cell r="Q13" t="str">
            <v>3a</v>
          </cell>
          <cell r="R13">
            <v>161</v>
          </cell>
        </row>
        <row r="13">
          <cell r="U13">
            <v>161</v>
          </cell>
        </row>
        <row r="14">
          <cell r="A14">
            <v>7</v>
          </cell>
          <cell r="B14" t="str">
            <v>SRIKAR DONI</v>
          </cell>
          <cell r="C14">
            <v>428833</v>
          </cell>
          <cell r="D14" t="str">
            <v>(KA)</v>
          </cell>
          <cell r="E14">
            <v>76</v>
          </cell>
        </row>
        <row r="14">
          <cell r="G14" t="str">
            <v>ROHITH HARI BALAJI GOBINATH</v>
          </cell>
          <cell r="H14">
            <v>430331</v>
          </cell>
          <cell r="I14" t="str">
            <v>(TN)</v>
          </cell>
        </row>
        <row r="14">
          <cell r="L14">
            <v>999</v>
          </cell>
          <cell r="M14">
            <v>98</v>
          </cell>
        </row>
        <row r="14">
          <cell r="O14" t="str">
            <v>3</v>
          </cell>
          <cell r="P14" t="str">
            <v>a</v>
          </cell>
          <cell r="Q14" t="str">
            <v>3a</v>
          </cell>
          <cell r="R14">
            <v>174</v>
          </cell>
        </row>
        <row r="14">
          <cell r="U14">
            <v>174</v>
          </cell>
        </row>
        <row r="15">
          <cell r="A15">
            <v>8</v>
          </cell>
          <cell r="B15" t="str">
            <v>AKHILESH S D</v>
          </cell>
          <cell r="C15">
            <v>426761</v>
          </cell>
          <cell r="D15" t="str">
            <v>(TN)</v>
          </cell>
          <cell r="E15">
            <v>129</v>
          </cell>
        </row>
        <row r="15">
          <cell r="G15" t="str">
            <v>ALLEN CHRIS JOEL D</v>
          </cell>
          <cell r="H15">
            <v>431780</v>
          </cell>
          <cell r="I15" t="str">
            <v>(TN)</v>
          </cell>
        </row>
        <row r="15">
          <cell r="L15">
            <v>999</v>
          </cell>
          <cell r="M15">
            <v>79</v>
          </cell>
        </row>
        <row r="15">
          <cell r="O15" t="str">
            <v>3</v>
          </cell>
          <cell r="P15" t="str">
            <v>a</v>
          </cell>
          <cell r="Q15" t="str">
            <v>3a</v>
          </cell>
          <cell r="R15">
            <v>208</v>
          </cell>
        </row>
        <row r="15">
          <cell r="U15">
            <v>208</v>
          </cell>
        </row>
        <row r="16">
          <cell r="A16">
            <v>9</v>
          </cell>
          <cell r="B16" t="str">
            <v>RAKSHAK TARUN V</v>
          </cell>
          <cell r="C16">
            <v>418804</v>
          </cell>
          <cell r="D16" t="str">
            <v>(TN)</v>
          </cell>
          <cell r="E16">
            <v>63</v>
          </cell>
        </row>
        <row r="16">
          <cell r="G16" t="str">
            <v>KRISHNA TEJA RAJA</v>
          </cell>
          <cell r="H16">
            <v>415391</v>
          </cell>
          <cell r="I16" t="str">
            <v>(TN)</v>
          </cell>
        </row>
        <row r="16">
          <cell r="L16">
            <v>999</v>
          </cell>
          <cell r="M16">
            <v>156</v>
          </cell>
        </row>
        <row r="16">
          <cell r="O16" t="str">
            <v>3</v>
          </cell>
          <cell r="P16" t="str">
            <v>a</v>
          </cell>
          <cell r="Q16" t="str">
            <v>3a</v>
          </cell>
          <cell r="R16">
            <v>219</v>
          </cell>
        </row>
        <row r="16">
          <cell r="U16">
            <v>219</v>
          </cell>
        </row>
        <row r="17">
          <cell r="A17">
            <v>10</v>
          </cell>
          <cell r="B17" t="str">
            <v>SHASHANK MACHERLA THEERTHA </v>
          </cell>
          <cell r="C17">
            <v>410650</v>
          </cell>
          <cell r="D17" t="str">
            <v>(TS)</v>
          </cell>
          <cell r="E17">
            <v>191</v>
          </cell>
        </row>
        <row r="17">
          <cell r="G17" t="str">
            <v>PRASAD INGALE</v>
          </cell>
          <cell r="H17">
            <v>412826</v>
          </cell>
          <cell r="I17" t="str">
            <v>(MH)</v>
          </cell>
        </row>
        <row r="17">
          <cell r="L17">
            <v>999</v>
          </cell>
          <cell r="M17">
            <v>43</v>
          </cell>
        </row>
        <row r="17">
          <cell r="O17" t="str">
            <v>3</v>
          </cell>
          <cell r="P17" t="str">
            <v>a</v>
          </cell>
          <cell r="Q17" t="str">
            <v>3a</v>
          </cell>
          <cell r="R17">
            <v>234</v>
          </cell>
        </row>
        <row r="17">
          <cell r="U17">
            <v>234</v>
          </cell>
        </row>
        <row r="18">
          <cell r="A18">
            <v>11</v>
          </cell>
          <cell r="B18" t="str">
            <v>AZMEER SHAIKH</v>
          </cell>
          <cell r="C18">
            <v>422462</v>
          </cell>
          <cell r="D18" t="str">
            <v>(MH)</v>
          </cell>
          <cell r="E18">
            <v>98</v>
          </cell>
        </row>
        <row r="18">
          <cell r="G18" t="str">
            <v>PRANAV NIKHIL GADGIL</v>
          </cell>
          <cell r="H18">
            <v>421295</v>
          </cell>
          <cell r="I18" t="str">
            <v>(MH)</v>
          </cell>
        </row>
        <row r="18">
          <cell r="L18">
            <v>999</v>
          </cell>
          <cell r="M18">
            <v>148</v>
          </cell>
        </row>
        <row r="18">
          <cell r="O18" t="str">
            <v>3</v>
          </cell>
          <cell r="P18" t="str">
            <v>a</v>
          </cell>
          <cell r="Q18" t="str">
            <v>3a</v>
          </cell>
          <cell r="R18">
            <v>246</v>
          </cell>
        </row>
        <row r="18">
          <cell r="U18">
            <v>246</v>
          </cell>
        </row>
        <row r="19">
          <cell r="A19">
            <v>12</v>
          </cell>
          <cell r="B19" t="str">
            <v>  SUHITH REDDY LANKA</v>
          </cell>
          <cell r="C19">
            <v>413783</v>
          </cell>
          <cell r="D19" t="str">
            <v>(TS)</v>
          </cell>
          <cell r="E19">
            <v>170</v>
          </cell>
        </row>
        <row r="19">
          <cell r="G19" t="str">
            <v>SHEIKH IFTIKHAR MOHAMMAD </v>
          </cell>
          <cell r="H19">
            <v>414987</v>
          </cell>
          <cell r="I19" t="str">
            <v>(AS)</v>
          </cell>
        </row>
        <row r="19">
          <cell r="L19">
            <v>999</v>
          </cell>
          <cell r="M19">
            <v>143</v>
          </cell>
        </row>
        <row r="19">
          <cell r="O19" t="str">
            <v>3</v>
          </cell>
          <cell r="P19" t="str">
            <v>a</v>
          </cell>
          <cell r="Q19" t="str">
            <v>3a</v>
          </cell>
          <cell r="R19">
            <v>313</v>
          </cell>
        </row>
        <row r="19">
          <cell r="U19">
            <v>313</v>
          </cell>
        </row>
        <row r="20">
          <cell r="A20">
            <v>13</v>
          </cell>
          <cell r="B20" t="str">
            <v>SURYA KAMLESH KAKADE</v>
          </cell>
          <cell r="C20">
            <v>432806</v>
          </cell>
          <cell r="D20" t="str">
            <v>(MH)</v>
          </cell>
          <cell r="E20">
            <v>191</v>
          </cell>
        </row>
        <row r="20">
          <cell r="G20" t="str">
            <v>ANTARIKSH PRATAP AJAY VERMA</v>
          </cell>
          <cell r="H20">
            <v>431025</v>
          </cell>
          <cell r="I20" t="str">
            <v>(RJ)</v>
          </cell>
        </row>
        <row r="20">
          <cell r="L20">
            <v>999</v>
          </cell>
          <cell r="M20">
            <v>204</v>
          </cell>
        </row>
        <row r="20">
          <cell r="O20" t="str">
            <v>3</v>
          </cell>
          <cell r="P20" t="str">
            <v>a</v>
          </cell>
          <cell r="Q20" t="str">
            <v>3a</v>
          </cell>
          <cell r="R20">
            <v>395</v>
          </cell>
        </row>
        <row r="20">
          <cell r="U20">
            <v>395</v>
          </cell>
        </row>
        <row r="21">
          <cell r="A21">
            <v>14</v>
          </cell>
          <cell r="B21" t="str">
            <v>IRFAN HUSSAIN</v>
          </cell>
          <cell r="C21">
            <v>401528</v>
          </cell>
          <cell r="D21" t="str">
            <v>(TN)</v>
          </cell>
          <cell r="E21">
            <v>94</v>
          </cell>
        </row>
        <row r="21">
          <cell r="G21" t="str">
            <v>ADITYA VARDHAN DUDDUPUDI</v>
          </cell>
          <cell r="H21">
            <v>414389</v>
          </cell>
          <cell r="I21" t="str">
            <v>(TS)</v>
          </cell>
        </row>
        <row r="21">
          <cell r="L21">
            <v>999</v>
          </cell>
          <cell r="M21">
            <v>326</v>
          </cell>
        </row>
        <row r="21">
          <cell r="O21" t="str">
            <v>3</v>
          </cell>
          <cell r="P21" t="str">
            <v>a</v>
          </cell>
          <cell r="Q21" t="str">
            <v>3a</v>
          </cell>
          <cell r="R21">
            <v>420</v>
          </cell>
        </row>
        <row r="21">
          <cell r="U21">
            <v>420</v>
          </cell>
        </row>
        <row r="22">
          <cell r="B22" t="str">
            <v>PREETHAM GANESH A S</v>
          </cell>
        </row>
        <row r="22">
          <cell r="G22" t="str">
            <v>NITHILAN ERIC</v>
          </cell>
          <cell r="H22">
            <v>416657</v>
          </cell>
        </row>
        <row r="23">
          <cell r="B23" t="str">
            <v>ADITYA MOR</v>
          </cell>
          <cell r="C23">
            <v>426907</v>
          </cell>
        </row>
        <row r="23">
          <cell r="G23" t="str">
            <v>MEGH BHARGAV K PATEL</v>
          </cell>
          <cell r="H23">
            <v>412228</v>
          </cell>
        </row>
      </sheetData>
      <sheetData sheetId="42" refreshError="1"/>
      <sheetData sheetId="43" refreshError="1"/>
      <sheetData sheetId="44" refreshError="1"/>
      <sheetData sheetId="45" refreshError="1"/>
      <sheetData sheetId="46" refreshError="1">
        <row r="5">
          <cell r="V5">
            <v>4</v>
          </cell>
        </row>
        <row r="7">
          <cell r="A7" t="str">
            <v>Line</v>
          </cell>
          <cell r="B7" t="str">
            <v>Family name</v>
          </cell>
          <cell r="C7" t="str">
            <v>First name</v>
          </cell>
          <cell r="D7" t="str">
            <v>Nat.</v>
          </cell>
          <cell r="E7" t="str">
            <v>ITF 18
Rank</v>
          </cell>
          <cell r="F7" t="str">
            <v>Si Main
DA, SE, 16E, Q, LL</v>
          </cell>
          <cell r="G7" t="str">
            <v>Family name</v>
          </cell>
          <cell r="H7" t="str">
            <v>First name</v>
          </cell>
          <cell r="I7" t="str">
            <v>Nat.</v>
          </cell>
        </row>
        <row r="7">
          <cell r="L7" t="str">
            <v>Status
No</v>
          </cell>
          <cell r="M7" t="str">
            <v>ITF 18
Rank</v>
          </cell>
          <cell r="N7" t="str">
            <v>Si Main
DA, SE, 16E, Q, LL</v>
          </cell>
          <cell r="O7" t="str">
            <v>Seq
123</v>
          </cell>
          <cell r="P7" t="str">
            <v>Seq
abc</v>
          </cell>
          <cell r="Q7" t="str">
            <v>Acc
Pri-
ority</v>
          </cell>
          <cell r="R7" t="str">
            <v>Comb
Ranking</v>
          </cell>
          <cell r="S7" t="str">
            <v>Acc.
Tie-
Break</v>
          </cell>
          <cell r="T7" t="str">
            <v>Do Acc
status
DA,WC
A</v>
          </cell>
          <cell r="U7" t="str">
            <v>Display
Rank
ITF18</v>
          </cell>
          <cell r="V7" t="str">
            <v>Seed Pos</v>
          </cell>
        </row>
        <row r="8">
          <cell r="A8">
            <v>1</v>
          </cell>
          <cell r="B8" t="str">
            <v>YUBRANI BANERJEE</v>
          </cell>
          <cell r="C8">
            <v>415914</v>
          </cell>
          <cell r="D8" t="str">
            <v>(WB)</v>
          </cell>
          <cell r="E8">
            <v>34</v>
          </cell>
        </row>
        <row r="8">
          <cell r="G8" t="str">
            <v>SOHINI SANJAY MOHANTY</v>
          </cell>
          <cell r="H8">
            <v>426254</v>
          </cell>
          <cell r="I8" t="str">
            <v>(OD)</v>
          </cell>
        </row>
        <row r="8">
          <cell r="L8">
            <v>999</v>
          </cell>
          <cell r="M8">
            <v>33</v>
          </cell>
        </row>
        <row r="8">
          <cell r="O8" t="str">
            <v>3</v>
          </cell>
          <cell r="P8" t="str">
            <v>a</v>
          </cell>
          <cell r="Q8" t="str">
            <v>3a</v>
          </cell>
          <cell r="R8">
            <v>67</v>
          </cell>
        </row>
        <row r="8">
          <cell r="U8">
            <v>67</v>
          </cell>
          <cell r="V8">
            <v>1</v>
          </cell>
        </row>
        <row r="9">
          <cell r="A9">
            <v>2</v>
          </cell>
          <cell r="B9" t="str">
            <v>DIVA BHATIA</v>
          </cell>
          <cell r="C9">
            <v>430248</v>
          </cell>
          <cell r="D9" t="str">
            <v>(UP)</v>
          </cell>
          <cell r="E9">
            <v>20</v>
          </cell>
        </row>
        <row r="9">
          <cell r="G9" t="str">
            <v>CHANDANA POTUGARI</v>
          </cell>
          <cell r="H9">
            <v>414036</v>
          </cell>
          <cell r="I9" t="str">
            <v>(AP)</v>
          </cell>
        </row>
        <row r="9">
          <cell r="L9">
            <v>999</v>
          </cell>
          <cell r="M9">
            <v>52</v>
          </cell>
        </row>
        <row r="9">
          <cell r="O9" t="str">
            <v>3</v>
          </cell>
          <cell r="P9" t="str">
            <v>a</v>
          </cell>
          <cell r="Q9" t="str">
            <v>3a</v>
          </cell>
          <cell r="R9">
            <v>72</v>
          </cell>
        </row>
        <row r="9">
          <cell r="U9">
            <v>72</v>
          </cell>
          <cell r="V9">
            <v>2</v>
          </cell>
        </row>
        <row r="10">
          <cell r="A10">
            <v>3</v>
          </cell>
          <cell r="B10" t="str">
            <v>CHEVIKA REDDY SAMA</v>
          </cell>
          <cell r="C10">
            <v>428453</v>
          </cell>
          <cell r="D10" t="str">
            <v>(TS)</v>
          </cell>
          <cell r="E10">
            <v>25</v>
          </cell>
        </row>
        <row r="10">
          <cell r="G10" t="str">
            <v>MIRUDHULA PALANIVEL</v>
          </cell>
          <cell r="H10">
            <v>416719</v>
          </cell>
          <cell r="I10" t="str">
            <v>(TN)</v>
          </cell>
        </row>
        <row r="10">
          <cell r="L10">
            <v>999</v>
          </cell>
          <cell r="M10">
            <v>75</v>
          </cell>
        </row>
        <row r="10">
          <cell r="O10" t="str">
            <v>3</v>
          </cell>
          <cell r="P10" t="str">
            <v>a</v>
          </cell>
          <cell r="Q10" t="str">
            <v>3a</v>
          </cell>
          <cell r="R10">
            <v>100</v>
          </cell>
        </row>
        <row r="10">
          <cell r="U10">
            <v>100</v>
          </cell>
          <cell r="V10">
            <v>3</v>
          </cell>
        </row>
        <row r="11">
          <cell r="A11">
            <v>4</v>
          </cell>
          <cell r="B11" t="str">
            <v>AKANSHA GHOSH</v>
          </cell>
          <cell r="C11">
            <v>428687</v>
          </cell>
          <cell r="D11" t="str">
            <v>(WB)</v>
          </cell>
          <cell r="E11">
            <v>54</v>
          </cell>
        </row>
        <row r="11">
          <cell r="G11" t="str">
            <v>ARZAN KHORAKIWALA</v>
          </cell>
          <cell r="H11">
            <v>426728</v>
          </cell>
          <cell r="I11" t="str">
            <v>(KA)</v>
          </cell>
        </row>
        <row r="11">
          <cell r="L11">
            <v>999</v>
          </cell>
          <cell r="M11">
            <v>62</v>
          </cell>
        </row>
        <row r="11">
          <cell r="O11" t="str">
            <v>3</v>
          </cell>
          <cell r="P11" t="str">
            <v>a</v>
          </cell>
          <cell r="Q11" t="str">
            <v>3a</v>
          </cell>
          <cell r="R11">
            <v>116</v>
          </cell>
        </row>
        <row r="11">
          <cell r="U11">
            <v>116</v>
          </cell>
          <cell r="V11">
            <v>4</v>
          </cell>
        </row>
        <row r="12">
          <cell r="A12">
            <v>5</v>
          </cell>
          <cell r="B12" t="str">
            <v>LAKSHMI PRABHA ARUNKUMAR</v>
          </cell>
          <cell r="C12">
            <v>419108</v>
          </cell>
          <cell r="D12" t="str">
            <v>(TN)</v>
          </cell>
          <cell r="E12">
            <v>88</v>
          </cell>
        </row>
        <row r="12">
          <cell r="G12" t="str">
            <v>SAMHITHA SAI CHAMARTHI</v>
          </cell>
          <cell r="H12">
            <v>403927</v>
          </cell>
          <cell r="I12" t="str">
            <v>(TN)</v>
          </cell>
        </row>
        <row r="12">
          <cell r="L12">
            <v>999</v>
          </cell>
          <cell r="M12">
            <v>39</v>
          </cell>
        </row>
        <row r="12">
          <cell r="O12" t="str">
            <v>3</v>
          </cell>
          <cell r="P12" t="str">
            <v>a</v>
          </cell>
          <cell r="Q12" t="str">
            <v>3a</v>
          </cell>
          <cell r="R12">
            <v>127</v>
          </cell>
        </row>
        <row r="12">
          <cell r="U12">
            <v>127</v>
          </cell>
        </row>
        <row r="13">
          <cell r="A13">
            <v>6</v>
          </cell>
          <cell r="B13" t="str">
            <v>AARTHI MUNIYAN</v>
          </cell>
          <cell r="C13">
            <v>409171</v>
          </cell>
          <cell r="D13" t="str">
            <v>(TN)</v>
          </cell>
          <cell r="E13">
            <v>75</v>
          </cell>
        </row>
        <row r="13">
          <cell r="G13" t="str">
            <v>SAI DEDEEPYA YEDDULA</v>
          </cell>
          <cell r="H13">
            <v>410640</v>
          </cell>
          <cell r="I13" t="str">
            <v>(TS)</v>
          </cell>
        </row>
        <row r="13">
          <cell r="L13">
            <v>999</v>
          </cell>
          <cell r="M13">
            <v>55</v>
          </cell>
        </row>
        <row r="13">
          <cell r="O13" t="str">
            <v>3</v>
          </cell>
          <cell r="P13" t="str">
            <v>a</v>
          </cell>
          <cell r="Q13" t="str">
            <v>3a</v>
          </cell>
          <cell r="R13">
            <v>130</v>
          </cell>
        </row>
        <row r="13">
          <cell r="U13">
            <v>130</v>
          </cell>
        </row>
        <row r="14">
          <cell r="A14">
            <v>7</v>
          </cell>
          <cell r="B14" t="str">
            <v>SAVITHA BHUVANESWARAN</v>
          </cell>
          <cell r="C14">
            <v>435817</v>
          </cell>
          <cell r="D14" t="str">
            <v>(TN)</v>
          </cell>
          <cell r="E14">
            <v>64</v>
          </cell>
        </row>
        <row r="14">
          <cell r="G14" t="str">
            <v>PARTHSARTHI ARUN MUNDHE</v>
          </cell>
          <cell r="H14">
            <v>433262</v>
          </cell>
          <cell r="I14" t="str">
            <v>(MH)</v>
          </cell>
        </row>
        <row r="14">
          <cell r="L14">
            <v>999</v>
          </cell>
          <cell r="M14">
            <v>77</v>
          </cell>
        </row>
        <row r="14">
          <cell r="O14" t="str">
            <v>3</v>
          </cell>
          <cell r="P14" t="str">
            <v>a</v>
          </cell>
          <cell r="Q14" t="str">
            <v>3a</v>
          </cell>
          <cell r="R14">
            <v>141</v>
          </cell>
        </row>
        <row r="14">
          <cell r="U14">
            <v>141</v>
          </cell>
        </row>
        <row r="15">
          <cell r="A15">
            <v>8</v>
          </cell>
          <cell r="B15" t="str">
            <v>HASINI DAVUNABOINA</v>
          </cell>
          <cell r="C15">
            <v>431169</v>
          </cell>
          <cell r="D15" t="str">
            <v>(TS)</v>
          </cell>
          <cell r="E15">
            <v>96</v>
          </cell>
        </row>
        <row r="15">
          <cell r="G15" t="str">
            <v>OMNA YADAV DAVUNABOINA</v>
          </cell>
          <cell r="H15">
            <v>431173</v>
          </cell>
          <cell r="I15" t="str">
            <v>(TS)</v>
          </cell>
        </row>
        <row r="15">
          <cell r="L15">
            <v>999</v>
          </cell>
          <cell r="M15">
            <v>49</v>
          </cell>
        </row>
        <row r="15">
          <cell r="O15" t="str">
            <v>3</v>
          </cell>
          <cell r="P15" t="str">
            <v>a</v>
          </cell>
          <cell r="Q15" t="str">
            <v>3a</v>
          </cell>
          <cell r="R15">
            <v>145</v>
          </cell>
        </row>
        <row r="15">
          <cell r="U15">
            <v>145</v>
          </cell>
        </row>
        <row r="16">
          <cell r="A16">
            <v>9</v>
          </cell>
          <cell r="B16" t="str">
            <v>LAVANYAA SREEKIRISHNAN</v>
          </cell>
          <cell r="C16">
            <v>418587</v>
          </cell>
          <cell r="D16" t="str">
            <v>(TN)</v>
          </cell>
          <cell r="E16">
            <v>79</v>
          </cell>
        </row>
        <row r="16">
          <cell r="G16" t="str">
            <v>ANANYA S R</v>
          </cell>
          <cell r="H16">
            <v>418488</v>
          </cell>
          <cell r="I16" t="str">
            <v>(TN)</v>
          </cell>
        </row>
        <row r="16">
          <cell r="L16">
            <v>999</v>
          </cell>
          <cell r="M16">
            <v>99</v>
          </cell>
        </row>
        <row r="16">
          <cell r="O16" t="str">
            <v>3</v>
          </cell>
          <cell r="P16" t="str">
            <v>a</v>
          </cell>
          <cell r="Q16" t="str">
            <v>3a</v>
          </cell>
          <cell r="R16">
            <v>178</v>
          </cell>
        </row>
        <row r="16">
          <cell r="U16">
            <v>178</v>
          </cell>
        </row>
        <row r="17">
          <cell r="A17">
            <v>10</v>
          </cell>
          <cell r="B17" t="str">
            <v>SREE TANVI DASARI</v>
          </cell>
          <cell r="C17">
            <v>425520</v>
          </cell>
          <cell r="D17" t="str">
            <v>(KA)</v>
          </cell>
          <cell r="E17">
            <v>126</v>
          </cell>
        </row>
        <row r="17">
          <cell r="G17" t="str">
            <v>KEERTHANA RANGINENI</v>
          </cell>
          <cell r="H17">
            <v>439197</v>
          </cell>
          <cell r="I17" t="str">
            <v>(TS)</v>
          </cell>
        </row>
        <row r="17">
          <cell r="L17">
            <v>999</v>
          </cell>
          <cell r="M17">
            <v>70</v>
          </cell>
        </row>
        <row r="17">
          <cell r="O17" t="str">
            <v>3</v>
          </cell>
          <cell r="P17" t="str">
            <v>a</v>
          </cell>
          <cell r="Q17" t="str">
            <v>3a</v>
          </cell>
          <cell r="R17">
            <v>196</v>
          </cell>
        </row>
        <row r="17">
          <cell r="U17">
            <v>196</v>
          </cell>
        </row>
        <row r="18">
          <cell r="A18">
            <v>11</v>
          </cell>
          <cell r="B18" t="str">
            <v>ANANYA JAIN</v>
          </cell>
          <cell r="C18">
            <v>435561</v>
          </cell>
          <cell r="D18" t="str">
            <v>(UP)</v>
          </cell>
          <cell r="E18">
            <v>114</v>
          </cell>
        </row>
        <row r="18">
          <cell r="G18" t="str">
            <v>AAHAN </v>
          </cell>
          <cell r="H18">
            <v>432479</v>
          </cell>
          <cell r="I18" t="str">
            <v>(OD)</v>
          </cell>
        </row>
        <row r="18">
          <cell r="L18">
            <v>999</v>
          </cell>
          <cell r="M18">
            <v>106</v>
          </cell>
        </row>
        <row r="18">
          <cell r="O18" t="str">
            <v>3</v>
          </cell>
          <cell r="P18" t="str">
            <v>a</v>
          </cell>
          <cell r="Q18" t="str">
            <v>3a</v>
          </cell>
          <cell r="R18">
            <v>220</v>
          </cell>
        </row>
        <row r="18">
          <cell r="U18">
            <v>220</v>
          </cell>
        </row>
        <row r="19">
          <cell r="A19">
            <v>12</v>
          </cell>
          <cell r="B19" t="str">
            <v>RESHMA V S S CH</v>
          </cell>
          <cell r="C19">
            <v>411918</v>
          </cell>
          <cell r="D19" t="str">
            <v>(AP)</v>
          </cell>
          <cell r="E19">
            <v>181</v>
          </cell>
        </row>
        <row r="19">
          <cell r="G19" t="str">
            <v>SHRUTI NANAJKAR</v>
          </cell>
          <cell r="H19">
            <v>429435</v>
          </cell>
          <cell r="I19" t="str">
            <v>(MH)</v>
          </cell>
        </row>
        <row r="19">
          <cell r="L19">
            <v>999</v>
          </cell>
          <cell r="M19">
            <v>48</v>
          </cell>
        </row>
        <row r="19">
          <cell r="O19" t="str">
            <v>3</v>
          </cell>
          <cell r="P19" t="str">
            <v>a</v>
          </cell>
          <cell r="Q19" t="str">
            <v>3a</v>
          </cell>
          <cell r="R19">
            <v>229</v>
          </cell>
        </row>
        <row r="19">
          <cell r="U19">
            <v>229</v>
          </cell>
        </row>
        <row r="20">
          <cell r="A20">
            <v>13</v>
          </cell>
          <cell r="B20" t="str">
            <v>SREE SYLESWARI VELMANIKANDAN</v>
          </cell>
          <cell r="C20">
            <v>427949</v>
          </cell>
          <cell r="D20" t="str">
            <v>(TN)</v>
          </cell>
          <cell r="E20">
            <v>167</v>
          </cell>
        </row>
        <row r="20">
          <cell r="G20" t="str">
            <v>MEGHANA G D</v>
          </cell>
          <cell r="H20">
            <v>428554</v>
          </cell>
          <cell r="I20" t="str">
            <v>(KA)</v>
          </cell>
        </row>
        <row r="20">
          <cell r="L20">
            <v>999</v>
          </cell>
          <cell r="M20">
            <v>67</v>
          </cell>
        </row>
        <row r="20">
          <cell r="O20" t="str">
            <v>3</v>
          </cell>
          <cell r="P20" t="str">
            <v>a</v>
          </cell>
          <cell r="Q20" t="str">
            <v>3a</v>
          </cell>
          <cell r="R20">
            <v>234</v>
          </cell>
        </row>
        <row r="20">
          <cell r="U20">
            <v>234</v>
          </cell>
        </row>
        <row r="21">
          <cell r="A21">
            <v>14</v>
          </cell>
          <cell r="B21" t="str">
            <v>SAHANA  KAMALAKANNAN</v>
          </cell>
          <cell r="C21">
            <v>433866</v>
          </cell>
          <cell r="D21" t="str">
            <v>(TN)</v>
          </cell>
          <cell r="E21">
            <v>167</v>
          </cell>
        </row>
        <row r="21">
          <cell r="G21" t="str">
            <v>HARINI PARTHIBAN </v>
          </cell>
          <cell r="H21">
            <v>414040</v>
          </cell>
          <cell r="I21" t="str">
            <v>(TN)</v>
          </cell>
        </row>
        <row r="21">
          <cell r="L21">
            <v>999</v>
          </cell>
          <cell r="M21">
            <v>114</v>
          </cell>
        </row>
        <row r="21">
          <cell r="O21" t="str">
            <v>3</v>
          </cell>
          <cell r="P21" t="str">
            <v>a</v>
          </cell>
          <cell r="Q21" t="str">
            <v>3a</v>
          </cell>
          <cell r="R21">
            <v>281</v>
          </cell>
        </row>
        <row r="21">
          <cell r="U21">
            <v>281</v>
          </cell>
        </row>
        <row r="22">
          <cell r="B22" t="str">
            <v>BELA S TAMHANKAR  </v>
          </cell>
          <cell r="C22">
            <v>415935</v>
          </cell>
        </row>
        <row r="22">
          <cell r="G22" t="str">
            <v>ASMI NIHAR ADKAR</v>
          </cell>
          <cell r="H22">
            <v>427523</v>
          </cell>
        </row>
        <row r="23">
          <cell r="B23" t="str">
            <v>SAILY PRASHANTKUMAR THAKKAR</v>
          </cell>
          <cell r="C23">
            <v>426398</v>
          </cell>
        </row>
        <row r="23">
          <cell r="G23" t="str">
            <v>IRA SHRENIK SHAH</v>
          </cell>
          <cell r="H23">
            <v>422439</v>
          </cell>
        </row>
      </sheetData>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D"/>
      <sheetName val="MS"/>
      <sheetName val="Sheet1"/>
    </sheetNames>
    <sheetDataSet>
      <sheetData sheetId="0"/>
      <sheetData sheetId="1"/>
      <sheetData sheetId="2">
        <row r="1">
          <cell r="K1">
            <v>92</v>
          </cell>
        </row>
        <row r="1">
          <cell r="M1" t="str">
            <v>MANDEEP REDDY KUDUMALA</v>
          </cell>
          <cell r="N1">
            <v>418234</v>
          </cell>
          <cell r="O1" t="str">
            <v>(KA)</v>
          </cell>
        </row>
        <row r="2">
          <cell r="K2">
            <v>92</v>
          </cell>
        </row>
        <row r="2">
          <cell r="M2" t="str">
            <v> KARTHIK K S KAVIN</v>
          </cell>
          <cell r="N2">
            <v>421319</v>
          </cell>
          <cell r="O2" t="str">
            <v>(TN)</v>
          </cell>
        </row>
        <row r="3">
          <cell r="K3">
            <v>95</v>
          </cell>
        </row>
        <row r="3">
          <cell r="M3" t="str">
            <v>ALLEN CHRIS JOEL D</v>
          </cell>
          <cell r="N3">
            <v>431780</v>
          </cell>
          <cell r="O3" t="str">
            <v>(TN)</v>
          </cell>
        </row>
        <row r="4">
          <cell r="K4">
            <v>97</v>
          </cell>
        </row>
        <row r="4">
          <cell r="M4" t="str">
            <v>RAKSHAK TARUN V</v>
          </cell>
          <cell r="N4">
            <v>418804</v>
          </cell>
          <cell r="O4" t="str">
            <v>(TN)</v>
          </cell>
        </row>
        <row r="5">
          <cell r="K5">
            <v>105</v>
          </cell>
        </row>
        <row r="5">
          <cell r="M5" t="str">
            <v>MUKIL RAMANAN</v>
          </cell>
          <cell r="N5">
            <v>424836</v>
          </cell>
          <cell r="O5" t="str">
            <v>(TN)</v>
          </cell>
        </row>
        <row r="6">
          <cell r="K6">
            <v>105</v>
          </cell>
        </row>
        <row r="6">
          <cell r="M6" t="str">
            <v>SHASHANK MACHERLA THEERTHA </v>
          </cell>
          <cell r="N6">
            <v>410650</v>
          </cell>
          <cell r="O6" t="str">
            <v>(TS)</v>
          </cell>
        </row>
        <row r="7">
          <cell r="K7">
            <v>113</v>
          </cell>
        </row>
        <row r="7">
          <cell r="M7" t="str">
            <v>PARJANYA ADURY</v>
          </cell>
          <cell r="N7">
            <v>438128</v>
          </cell>
          <cell r="O7" t="str">
            <v>(TS)</v>
          </cell>
        </row>
        <row r="8">
          <cell r="K8">
            <v>113</v>
          </cell>
        </row>
        <row r="8">
          <cell r="M8" t="str">
            <v>SRIKAR DONI</v>
          </cell>
          <cell r="N8">
            <v>428833</v>
          </cell>
          <cell r="O8" t="str">
            <v>(KA)</v>
          </cell>
        </row>
        <row r="9">
          <cell r="K9">
            <v>120</v>
          </cell>
        </row>
        <row r="9">
          <cell r="M9" t="str">
            <v>NITHILAN ERIC</v>
          </cell>
          <cell r="N9">
            <v>416657</v>
          </cell>
          <cell r="O9" t="str">
            <v>(KA)</v>
          </cell>
        </row>
        <row r="10">
          <cell r="K10">
            <v>120</v>
          </cell>
        </row>
        <row r="10">
          <cell r="M10" t="str">
            <v>SUHAS  SOMA</v>
          </cell>
          <cell r="N10">
            <v>424262</v>
          </cell>
          <cell r="O10" t="str">
            <v>(KA)</v>
          </cell>
        </row>
        <row r="11">
          <cell r="K11">
            <v>126</v>
          </cell>
        </row>
        <row r="11">
          <cell r="M11" t="str">
            <v>MEGH BHARGAV K PATEL</v>
          </cell>
          <cell r="N11">
            <v>412228</v>
          </cell>
          <cell r="O11" t="str">
            <v>(GJ)</v>
          </cell>
        </row>
        <row r="12">
          <cell r="K12">
            <v>130</v>
          </cell>
        </row>
        <row r="12">
          <cell r="M12" t="str">
            <v>ANTARIKSH PRATAP AJAY VERMA</v>
          </cell>
          <cell r="N12">
            <v>431025</v>
          </cell>
          <cell r="O12" t="str">
            <v>(RJ)</v>
          </cell>
        </row>
        <row r="13">
          <cell r="K13">
            <v>144</v>
          </cell>
        </row>
        <row r="13">
          <cell r="M13" t="str">
            <v>HASAN S MOHAMED</v>
          </cell>
          <cell r="N13">
            <v>420286</v>
          </cell>
          <cell r="O13" t="str">
            <v>(TN)</v>
          </cell>
        </row>
        <row r="14">
          <cell r="K14">
            <v>146</v>
          </cell>
        </row>
        <row r="14">
          <cell r="M14" t="str">
            <v>GP BALASURYA</v>
          </cell>
          <cell r="N14">
            <v>436115</v>
          </cell>
          <cell r="O14" t="str">
            <v>(TN)</v>
          </cell>
        </row>
        <row r="15">
          <cell r="K15">
            <v>146</v>
          </cell>
        </row>
        <row r="15">
          <cell r="M15" t="str">
            <v>PAGALAVAN D</v>
          </cell>
          <cell r="N15">
            <v>411346</v>
          </cell>
          <cell r="O15" t="str">
            <v>(TN)</v>
          </cell>
        </row>
        <row r="16">
          <cell r="K16">
            <v>158</v>
          </cell>
        </row>
        <row r="16">
          <cell r="M16" t="str">
            <v>HARIDEV  V K</v>
          </cell>
          <cell r="N16">
            <v>421585</v>
          </cell>
          <cell r="O16" t="str">
            <v>(TN)</v>
          </cell>
        </row>
        <row r="17">
          <cell r="K17">
            <v>158</v>
          </cell>
        </row>
        <row r="17">
          <cell r="M17" t="str">
            <v>YAGNA PRADIP PATEL</v>
          </cell>
          <cell r="N17">
            <v>423905</v>
          </cell>
          <cell r="O17" t="str">
            <v>(GJ)</v>
          </cell>
        </row>
        <row r="18">
          <cell r="K18">
            <v>158</v>
          </cell>
        </row>
        <row r="18">
          <cell r="M18" t="str">
            <v>BUSHAN HAOBAM</v>
          </cell>
          <cell r="N18">
            <v>420295</v>
          </cell>
          <cell r="O18" t="str">
            <v>(MN)</v>
          </cell>
        </row>
        <row r="19">
          <cell r="K19">
            <v>166</v>
          </cell>
        </row>
        <row r="19">
          <cell r="M19" t="str">
            <v>SURYA KAMLESH KAKADE</v>
          </cell>
          <cell r="N19">
            <v>432806</v>
          </cell>
          <cell r="O19" t="str">
            <v>(MH)</v>
          </cell>
        </row>
        <row r="20">
          <cell r="K20">
            <v>166</v>
          </cell>
        </row>
        <row r="20">
          <cell r="M20" t="str">
            <v>PRANAV NIKHIL GADGIL</v>
          </cell>
          <cell r="N20">
            <v>421295</v>
          </cell>
          <cell r="O20" t="str">
            <v>(MH)</v>
          </cell>
        </row>
        <row r="21">
          <cell r="K21">
            <v>180</v>
          </cell>
        </row>
        <row r="21">
          <cell r="M21" t="str">
            <v>CARWYN SELVARAJ</v>
          </cell>
          <cell r="N21">
            <v>429846</v>
          </cell>
          <cell r="O21" t="str">
            <v>(TN)</v>
          </cell>
        </row>
        <row r="22">
          <cell r="K22">
            <v>180</v>
          </cell>
        </row>
        <row r="22">
          <cell r="M22" t="str">
            <v>PAWAN SATISH KOLI</v>
          </cell>
          <cell r="N22">
            <v>433120</v>
          </cell>
          <cell r="O22" t="str">
            <v>(MH)</v>
          </cell>
        </row>
        <row r="23">
          <cell r="K23">
            <v>180</v>
          </cell>
        </row>
        <row r="23">
          <cell r="M23" t="str">
            <v>CHANNAMALLIKARJUNA YALE</v>
          </cell>
          <cell r="N23">
            <v>424177</v>
          </cell>
          <cell r="O23" t="str">
            <v>(KA)</v>
          </cell>
        </row>
        <row r="24">
          <cell r="K24">
            <v>190</v>
          </cell>
        </row>
        <row r="24">
          <cell r="M24" t="str">
            <v>PRAJWAL PRASANNA TEWARI</v>
          </cell>
          <cell r="N24">
            <v>419697</v>
          </cell>
          <cell r="O24" t="str">
            <v>(MH)</v>
          </cell>
        </row>
        <row r="25">
          <cell r="K25">
            <v>190</v>
          </cell>
        </row>
        <row r="25">
          <cell r="M25" t="str">
            <v>SWARAAJ SHAILENDRA DHAMDHERE</v>
          </cell>
          <cell r="N25">
            <v>430063</v>
          </cell>
          <cell r="O25" t="str">
            <v>(MH)</v>
          </cell>
        </row>
        <row r="26">
          <cell r="K26">
            <v>201</v>
          </cell>
        </row>
        <row r="26">
          <cell r="M26" t="str">
            <v>RAMCHANDRA REDDY KESHI REDDY</v>
          </cell>
          <cell r="N26">
            <v>422131</v>
          </cell>
          <cell r="O26" t="str">
            <v>(TS)</v>
          </cell>
        </row>
        <row r="27">
          <cell r="K27">
            <v>201</v>
          </cell>
        </row>
        <row r="27">
          <cell r="M27" t="str">
            <v>DEVARAPALLI  AKHIL KUMAR REDDY</v>
          </cell>
          <cell r="N27">
            <v>419473</v>
          </cell>
          <cell r="O27" t="str">
            <v>(TS)</v>
          </cell>
        </row>
        <row r="28">
          <cell r="K28">
            <v>207</v>
          </cell>
        </row>
        <row r="28">
          <cell r="M28" t="str">
            <v>RIKHIL G M</v>
          </cell>
          <cell r="N28">
            <v>418470</v>
          </cell>
          <cell r="O28" t="str">
            <v>(TN)</v>
          </cell>
        </row>
        <row r="29">
          <cell r="K29">
            <v>207</v>
          </cell>
        </row>
        <row r="29">
          <cell r="M29" t="str">
            <v>SHREYANTH M</v>
          </cell>
          <cell r="N29">
            <v>427710</v>
          </cell>
          <cell r="O29" t="str">
            <v>(KA)</v>
          </cell>
        </row>
        <row r="30">
          <cell r="K30">
            <v>207</v>
          </cell>
        </row>
        <row r="30">
          <cell r="M30" t="str">
            <v>PRANAV RAMKUMAR</v>
          </cell>
          <cell r="N30">
            <v>427830</v>
          </cell>
          <cell r="O30" t="str">
            <v>(TN)</v>
          </cell>
        </row>
        <row r="31">
          <cell r="K31">
            <v>230</v>
          </cell>
        </row>
        <row r="31">
          <cell r="M31" t="str">
            <v>SHRIKAR JAYARAMAN</v>
          </cell>
          <cell r="N31">
            <v>418389</v>
          </cell>
          <cell r="O31" t="str">
            <v>(TN)</v>
          </cell>
        </row>
        <row r="32">
          <cell r="K32">
            <v>247</v>
          </cell>
        </row>
        <row r="32">
          <cell r="M32" t="str">
            <v>FAZAL ALI MEER</v>
          </cell>
          <cell r="N32">
            <v>429789</v>
          </cell>
          <cell r="O32" t="str">
            <v>(TN)</v>
          </cell>
        </row>
        <row r="33">
          <cell r="K33">
            <v>264</v>
          </cell>
        </row>
        <row r="33">
          <cell r="M33" t="str">
            <v>AJAY  RADHAKRISHNAN</v>
          </cell>
          <cell r="N33">
            <v>423776</v>
          </cell>
          <cell r="O33" t="str">
            <v>(KA)</v>
          </cell>
        </row>
        <row r="34">
          <cell r="K34">
            <v>264</v>
          </cell>
        </row>
        <row r="34">
          <cell r="M34" t="str">
            <v>ARJUN SOORI PUTTEGOWDA</v>
          </cell>
          <cell r="N34">
            <v>432177</v>
          </cell>
          <cell r="O34" t="str">
            <v>(KA)</v>
          </cell>
        </row>
        <row r="35">
          <cell r="K35">
            <v>278</v>
          </cell>
        </row>
        <row r="35">
          <cell r="M35" t="str">
            <v>SAIKIRAN C R</v>
          </cell>
          <cell r="N35">
            <v>418659</v>
          </cell>
          <cell r="O35" t="str">
            <v>(TN)</v>
          </cell>
        </row>
        <row r="36">
          <cell r="K36">
            <v>289</v>
          </cell>
        </row>
        <row r="36">
          <cell r="M36" t="str">
            <v>KIRILL GOLUBEVS</v>
          </cell>
          <cell r="N36">
            <v>426452</v>
          </cell>
          <cell r="O36" t="str">
            <v>(TN)</v>
          </cell>
        </row>
        <row r="37">
          <cell r="K37">
            <v>289</v>
          </cell>
        </row>
        <row r="37">
          <cell r="M37" t="str">
            <v>JEEVAN JAYASANKAR NADAR</v>
          </cell>
          <cell r="N37">
            <v>427571</v>
          </cell>
          <cell r="O37" t="str">
            <v>(MH)</v>
          </cell>
        </row>
        <row r="38">
          <cell r="K38">
            <v>289</v>
          </cell>
        </row>
        <row r="38">
          <cell r="M38" t="str">
            <v>ARJUN PREMKUMAR</v>
          </cell>
          <cell r="N38">
            <v>421619</v>
          </cell>
          <cell r="O38" t="str">
            <v>(KA)</v>
          </cell>
        </row>
        <row r="39">
          <cell r="K39">
            <v>289</v>
          </cell>
        </row>
        <row r="39">
          <cell r="M39" t="str">
            <v>DEVAHARSHITH NEELAM</v>
          </cell>
          <cell r="N39">
            <v>423134</v>
          </cell>
          <cell r="O39" t="str">
            <v>(TS)</v>
          </cell>
        </row>
        <row r="40">
          <cell r="K40">
            <v>313</v>
          </cell>
        </row>
        <row r="40">
          <cell r="M40" t="str">
            <v>SAMPATH SARITHA SOMGOVIN</v>
          </cell>
          <cell r="N40">
            <v>428594</v>
          </cell>
          <cell r="O40" t="str">
            <v>(TN)</v>
          </cell>
        </row>
        <row r="41">
          <cell r="K41">
            <v>313</v>
          </cell>
        </row>
        <row r="41">
          <cell r="M41" t="str">
            <v>SHREYAS  NARENDRAN</v>
          </cell>
          <cell r="N41">
            <v>436456</v>
          </cell>
          <cell r="O41" t="str">
            <v>(TN)</v>
          </cell>
        </row>
        <row r="42">
          <cell r="K42">
            <v>313</v>
          </cell>
        </row>
        <row r="42">
          <cell r="M42" t="str">
            <v>RAGHU YANKAPPA</v>
          </cell>
          <cell r="N42">
            <v>439325</v>
          </cell>
          <cell r="O42" t="str">
            <v>(KA)</v>
          </cell>
        </row>
        <row r="43">
          <cell r="K43">
            <v>313</v>
          </cell>
        </row>
        <row r="43">
          <cell r="M43" t="str">
            <v>THIRUMURUGAN V</v>
          </cell>
          <cell r="N43">
            <v>429192</v>
          </cell>
          <cell r="O43" t="str">
            <v>(TN)</v>
          </cell>
        </row>
        <row r="44">
          <cell r="K44">
            <v>336</v>
          </cell>
        </row>
        <row r="44">
          <cell r="M44" t="str">
            <v>PREETHAM GANESH A S</v>
          </cell>
          <cell r="N44">
            <v>433016</v>
          </cell>
          <cell r="O44" t="str">
            <v>(KA)</v>
          </cell>
        </row>
        <row r="45">
          <cell r="K45">
            <v>336</v>
          </cell>
        </row>
        <row r="45">
          <cell r="M45" t="str">
            <v>ARYA THIRUMURTHI</v>
          </cell>
          <cell r="N45">
            <v>436061</v>
          </cell>
          <cell r="O45" t="str">
            <v>(TN)</v>
          </cell>
        </row>
        <row r="46">
          <cell r="K46">
            <v>336</v>
          </cell>
        </row>
        <row r="46">
          <cell r="M46" t="str">
            <v>RAMARATINAM  K</v>
          </cell>
          <cell r="N46">
            <v>409373</v>
          </cell>
          <cell r="O46" t="str">
            <v>(PY)</v>
          </cell>
        </row>
        <row r="47">
          <cell r="K47">
            <v>336</v>
          </cell>
        </row>
        <row r="47">
          <cell r="M47" t="str">
            <v>SHASHANK SAI PRASAD KARNATI</v>
          </cell>
          <cell r="N47">
            <v>430739</v>
          </cell>
          <cell r="O47" t="str">
            <v>(TS)</v>
          </cell>
        </row>
        <row r="48">
          <cell r="K48">
            <v>367</v>
          </cell>
        </row>
        <row r="48">
          <cell r="M48" t="str">
            <v>SHEIKH IFTIKHAR MOHAMMAD </v>
          </cell>
          <cell r="N48">
            <v>414987</v>
          </cell>
          <cell r="O48" t="str">
            <v>(AS)</v>
          </cell>
        </row>
        <row r="49">
          <cell r="K49">
            <v>367</v>
          </cell>
        </row>
        <row r="49">
          <cell r="M49" t="str">
            <v>VRAJ HITESHBHAI GOHIL</v>
          </cell>
          <cell r="N49">
            <v>424710</v>
          </cell>
          <cell r="O49" t="str">
            <v>(GJ)</v>
          </cell>
        </row>
        <row r="50">
          <cell r="K50">
            <v>393</v>
          </cell>
        </row>
        <row r="50">
          <cell r="M50" t="str">
            <v>NITHIK SIVAKUMAR</v>
          </cell>
          <cell r="N50">
            <v>430054</v>
          </cell>
          <cell r="O50" t="str">
            <v>(TN)</v>
          </cell>
        </row>
        <row r="51">
          <cell r="K51">
            <v>393</v>
          </cell>
        </row>
        <row r="51">
          <cell r="M51" t="str">
            <v>MEHUL JOTHISH</v>
          </cell>
          <cell r="N51">
            <v>429696</v>
          </cell>
          <cell r="O51" t="str">
            <v>(TN)</v>
          </cell>
        </row>
        <row r="52">
          <cell r="K52">
            <v>393</v>
          </cell>
        </row>
        <row r="52">
          <cell r="M52" t="str">
            <v>BAALAAJI H L</v>
          </cell>
          <cell r="N52">
            <v>418961</v>
          </cell>
          <cell r="O52" t="str">
            <v>(KA)</v>
          </cell>
        </row>
        <row r="53">
          <cell r="K53">
            <v>393</v>
          </cell>
        </row>
        <row r="53">
          <cell r="M53" t="str">
            <v>BRYAN MOSES J</v>
          </cell>
          <cell r="N53">
            <v>440261</v>
          </cell>
          <cell r="O53" t="str">
            <v>(KA)</v>
          </cell>
        </row>
        <row r="54">
          <cell r="K54">
            <v>393</v>
          </cell>
        </row>
        <row r="54">
          <cell r="M54" t="str">
            <v>HEMANT KUMAR</v>
          </cell>
          <cell r="N54">
            <v>414575</v>
          </cell>
          <cell r="O54" t="str">
            <v>(UP)</v>
          </cell>
        </row>
        <row r="55">
          <cell r="K55">
            <v>393</v>
          </cell>
        </row>
        <row r="55">
          <cell r="M55" t="str">
            <v>HEMACHANDRAN  GOPINATH</v>
          </cell>
          <cell r="N55">
            <v>429921</v>
          </cell>
          <cell r="O55" t="str">
            <v>(TN)</v>
          </cell>
        </row>
        <row r="56">
          <cell r="K56">
            <v>393</v>
          </cell>
        </row>
        <row r="56">
          <cell r="M56" t="str">
            <v>HEMDEV  MAHESH</v>
          </cell>
          <cell r="N56">
            <v>438635</v>
          </cell>
          <cell r="O56" t="str">
            <v>(TN)</v>
          </cell>
        </row>
        <row r="57">
          <cell r="K57">
            <v>393</v>
          </cell>
        </row>
        <row r="57">
          <cell r="M57" t="str">
            <v>RUPESH KUMAR V S</v>
          </cell>
          <cell r="N57">
            <v>416661</v>
          </cell>
          <cell r="O57" t="str">
            <v>(KA)</v>
          </cell>
        </row>
        <row r="58">
          <cell r="K58">
            <v>481</v>
          </cell>
        </row>
        <row r="58">
          <cell r="M58" t="str">
            <v>RAVISHANKAR SATHIYARAJ</v>
          </cell>
          <cell r="N58">
            <v>406857</v>
          </cell>
          <cell r="O58" t="str">
            <v>(TN)</v>
          </cell>
        </row>
        <row r="59">
          <cell r="K59">
            <v>481</v>
          </cell>
        </row>
        <row r="59">
          <cell r="M59" t="str">
            <v>VIRAAJ  JAIN</v>
          </cell>
          <cell r="N59">
            <v>427084</v>
          </cell>
          <cell r="O59" t="str">
            <v>(CG)</v>
          </cell>
        </row>
        <row r="60">
          <cell r="M60" t="str">
            <v>VIBHU CHALLAGUNDLA</v>
          </cell>
          <cell r="N60">
            <v>427634</v>
          </cell>
        </row>
        <row r="61">
          <cell r="M61" t="str">
            <v>SAKE GOWTHAM</v>
          </cell>
          <cell r="N61">
            <v>451089</v>
          </cell>
        </row>
        <row r="62">
          <cell r="M62" t="str">
            <v>KRIPAL KUMAR KIRAN</v>
          </cell>
          <cell r="N62">
            <v>445345</v>
          </cell>
        </row>
        <row r="63">
          <cell r="M63" t="str">
            <v>KIRAN KUMAR SAKE</v>
          </cell>
          <cell r="N63">
            <v>451091</v>
          </cell>
        </row>
        <row r="64">
          <cell r="M64" t="str">
            <v>ALOK HAJARE</v>
          </cell>
          <cell r="N64">
            <v>432025</v>
          </cell>
        </row>
        <row r="65">
          <cell r="M65" t="str">
            <v>MOHIT KISHOR SORDE</v>
          </cell>
          <cell r="N65">
            <v>446735</v>
          </cell>
        </row>
        <row r="66">
          <cell r="M66" t="str">
            <v>SAI KARAN ANGAMUTHU</v>
          </cell>
          <cell r="N66">
            <v>429495</v>
          </cell>
        </row>
        <row r="67">
          <cell r="M67" t="str">
            <v>NIDESH BALAJI</v>
          </cell>
          <cell r="N67">
            <v>435821</v>
          </cell>
        </row>
        <row r="68">
          <cell r="M68" t="str">
            <v>AKSHAT SINGH DALPATIA</v>
          </cell>
          <cell r="N68">
            <v>426021</v>
          </cell>
        </row>
        <row r="69">
          <cell r="M69" t="str">
            <v>KARTHICKRAJA ETTIYANNAN</v>
          </cell>
          <cell r="N69">
            <v>448717</v>
          </cell>
        </row>
        <row r="70">
          <cell r="M70" t="str">
            <v>JAGATHASHVIN G</v>
          </cell>
          <cell r="N70">
            <v>441424</v>
          </cell>
        </row>
        <row r="71">
          <cell r="M71" t="str">
            <v>RUDR GUTGUTIA</v>
          </cell>
          <cell r="N71">
            <v>423445</v>
          </cell>
        </row>
        <row r="72">
          <cell r="M72" t="str">
            <v>SIDDHESHWAR IYER</v>
          </cell>
          <cell r="N72">
            <v>450546</v>
          </cell>
        </row>
        <row r="73">
          <cell r="M73" t="str">
            <v>VIGNESH KUMARAGURU</v>
          </cell>
          <cell r="N73">
            <v>433629</v>
          </cell>
        </row>
        <row r="74">
          <cell r="M74" t="str">
            <v>AMAN MIMANI</v>
          </cell>
          <cell r="N74">
            <v>432890</v>
          </cell>
        </row>
        <row r="75">
          <cell r="M75" t="str">
            <v>GNANA S</v>
          </cell>
          <cell r="N75">
            <v>443872</v>
          </cell>
        </row>
        <row r="76">
          <cell r="M76" t="str">
            <v>AHMED SHARIF</v>
          </cell>
          <cell r="N76">
            <v>435699</v>
          </cell>
        </row>
        <row r="77">
          <cell r="M77" t="str">
            <v>PRAGATHESH SHIVASHANKAR</v>
          </cell>
          <cell r="N77">
            <v>418413</v>
          </cell>
        </row>
        <row r="78">
          <cell r="M78" t="str">
            <v>SIVA SHANKAR SUBRAMANIAN</v>
          </cell>
          <cell r="N78">
            <v>438691</v>
          </cell>
        </row>
        <row r="79">
          <cell r="M79" t="str">
            <v>SRIVATSAN SURYAKUMAR</v>
          </cell>
          <cell r="N79">
            <v>409559</v>
          </cell>
        </row>
        <row r="80">
          <cell r="M80" t="str">
            <v>REHAAN THEODORE</v>
          </cell>
          <cell r="N80">
            <v>440035</v>
          </cell>
        </row>
        <row r="81">
          <cell r="M81" t="str">
            <v>ADITHYA KARTHIK</v>
          </cell>
          <cell r="N81">
            <v>440788</v>
          </cell>
        </row>
        <row r="82">
          <cell r="M82" t="str">
            <v>LEROY LASZLO JOSEPH</v>
          </cell>
          <cell r="N82">
            <v>436646</v>
          </cell>
        </row>
        <row r="83">
          <cell r="M83" t="str">
            <v>SHAURYA SINGH</v>
          </cell>
          <cell r="N83">
            <v>437218</v>
          </cell>
        </row>
        <row r="84">
          <cell r="M84" t="str">
            <v>PRUTHVIGOUDA PATIL</v>
          </cell>
          <cell r="N84">
            <v>441588</v>
          </cell>
        </row>
        <row r="85">
          <cell r="M85" t="str">
            <v>PADMANABHA B PONKSHE</v>
          </cell>
          <cell r="N85">
            <v>418179</v>
          </cell>
        </row>
        <row r="86">
          <cell r="M86" t="str">
            <v>ADITHYA SARANG RAJAN</v>
          </cell>
          <cell r="N86">
            <v>439399</v>
          </cell>
        </row>
        <row r="87">
          <cell r="M87" t="str">
            <v>AVANEESH V G</v>
          </cell>
          <cell r="N87">
            <v>448459</v>
          </cell>
        </row>
        <row r="88">
          <cell r="M88" t="str">
            <v>SAI ABHYSIKA</v>
          </cell>
          <cell r="N88">
            <v>436703</v>
          </cell>
        </row>
        <row r="89">
          <cell r="M89" t="str">
            <v>ALASTAIR VICTOR</v>
          </cell>
          <cell r="N89">
            <v>442994</v>
          </cell>
        </row>
        <row r="90">
          <cell r="M90" t="str">
            <v>JEEVANESH KAMESH KUMAR</v>
          </cell>
          <cell r="N90">
            <v>446391</v>
          </cell>
        </row>
        <row r="91">
          <cell r="M91" t="str">
            <v>VISHNU BALACHANDER</v>
          </cell>
          <cell r="N91">
            <v>420013</v>
          </cell>
        </row>
        <row r="92">
          <cell r="M92" t="str">
            <v>TARUN H</v>
          </cell>
          <cell r="N92">
            <v>433245</v>
          </cell>
        </row>
        <row r="93">
          <cell r="M93" t="str">
            <v>KARTHIK KASINATHAN</v>
          </cell>
          <cell r="N93">
            <v>435168</v>
          </cell>
        </row>
        <row r="94">
          <cell r="M94" t="str">
            <v>VIKRAM DHANJA</v>
          </cell>
          <cell r="N94">
            <v>406864</v>
          </cell>
        </row>
        <row r="95">
          <cell r="M95" t="str">
            <v>KARAN THAPA</v>
          </cell>
          <cell r="N95">
            <v>438168</v>
          </cell>
        </row>
        <row r="96">
          <cell r="M96" t="str">
            <v>SHREEVATSA</v>
          </cell>
          <cell r="N96">
            <v>449229</v>
          </cell>
        </row>
        <row r="97">
          <cell r="M97" t="str">
            <v>AMIT DHANKAR</v>
          </cell>
          <cell r="N97">
            <v>431851</v>
          </cell>
        </row>
        <row r="98">
          <cell r="M98" t="str">
            <v>ASHWIN KABALAN</v>
          </cell>
          <cell r="N98">
            <v>440123</v>
          </cell>
        </row>
        <row r="99">
          <cell r="M99" t="str">
            <v>CHARAN RAM SANNIKANTI</v>
          </cell>
          <cell r="N99">
            <v>451077</v>
          </cell>
        </row>
        <row r="100">
          <cell r="M100" t="str">
            <v>HARI SHARAN</v>
          </cell>
          <cell r="N100">
            <v>423060</v>
          </cell>
        </row>
        <row r="101">
          <cell r="M101" t="str">
            <v>PRANAV RAJESH</v>
          </cell>
          <cell r="N101">
            <v>437148</v>
          </cell>
        </row>
        <row r="102">
          <cell r="M102" t="str">
            <v>ASHVINAY BALAJI</v>
          </cell>
          <cell r="N102">
            <v>444162</v>
          </cell>
        </row>
        <row r="103">
          <cell r="M103" t="str">
            <v>ABHISHEK SUBRAMANIAN</v>
          </cell>
          <cell r="N103">
            <v>429709</v>
          </cell>
        </row>
        <row r="104">
          <cell r="M104" t="str">
            <v>PARTHIBAN R</v>
          </cell>
          <cell r="N104">
            <v>441706</v>
          </cell>
        </row>
        <row r="105">
          <cell r="M105" t="str">
            <v>ISHAAN BADAGI</v>
          </cell>
          <cell r="N105">
            <v>430989</v>
          </cell>
        </row>
        <row r="106">
          <cell r="M106" t="str">
            <v>JENYL KUMAR</v>
          </cell>
          <cell r="N106">
            <v>430321</v>
          </cell>
        </row>
        <row r="107">
          <cell r="M107" t="str">
            <v>DARSHAN S SRINIVASA</v>
          </cell>
          <cell r="N107">
            <v>404333</v>
          </cell>
        </row>
        <row r="108">
          <cell r="M108" t="str">
            <v>AARAV JAISON</v>
          </cell>
          <cell r="N108">
            <v>434905</v>
          </cell>
        </row>
        <row r="109">
          <cell r="M109" t="str">
            <v>AARAV CHAWLA</v>
          </cell>
          <cell r="N109">
            <v>427925</v>
          </cell>
        </row>
        <row r="110">
          <cell r="M110" t="str">
            <v>SAMPATH P SANJAY PRABU</v>
          </cell>
          <cell r="N110">
            <v>437883</v>
          </cell>
        </row>
        <row r="111">
          <cell r="M111" t="str">
            <v>GOVIND KUMAR</v>
          </cell>
          <cell r="N111">
            <v>449900</v>
          </cell>
        </row>
        <row r="112">
          <cell r="M112" t="str">
            <v>SANTHOSH SRIRAM</v>
          </cell>
          <cell r="N112">
            <v>442198</v>
          </cell>
        </row>
        <row r="113">
          <cell r="M113" t="str">
            <v>ADHIBAN R</v>
          </cell>
          <cell r="N113">
            <v>442343</v>
          </cell>
        </row>
        <row r="114">
          <cell r="M114" t="str">
            <v>ROSHAN NAVEEN KUMAR</v>
          </cell>
          <cell r="N114">
            <v>441091</v>
          </cell>
        </row>
        <row r="115">
          <cell r="M115" t="str">
            <v>TEJAS HARI NARAYANAN</v>
          </cell>
          <cell r="N115">
            <v>423662</v>
          </cell>
        </row>
        <row r="116">
          <cell r="M116" t="str">
            <v>MRITUL SANJEEVI SURESH KUMAR</v>
          </cell>
          <cell r="N116">
            <v>440032</v>
          </cell>
        </row>
        <row r="117">
          <cell r="M117" t="str">
            <v>SRIJIVAN</v>
          </cell>
          <cell r="N117">
            <v>441997</v>
          </cell>
        </row>
        <row r="118">
          <cell r="M118" t="str">
            <v>MITHUN ARAVIND</v>
          </cell>
          <cell r="N118">
            <v>428286</v>
          </cell>
        </row>
        <row r="119">
          <cell r="M119" t="str">
            <v>ADHAVAN THAMILARASU</v>
          </cell>
          <cell r="N119">
            <v>433577</v>
          </cell>
        </row>
        <row r="120">
          <cell r="M120" t="str">
            <v>MANOJ WADHWANI GARV</v>
          </cell>
          <cell r="N120">
            <v>444781</v>
          </cell>
        </row>
        <row r="121">
          <cell r="M121" t="str">
            <v>SIDDHARTH SIDHIA REDDY</v>
          </cell>
          <cell r="N121">
            <v>429850</v>
          </cell>
        </row>
        <row r="122">
          <cell r="M122" t="str">
            <v>RAHULRAM RAVICHANDRAN</v>
          </cell>
          <cell r="N122">
            <v>414081</v>
          </cell>
        </row>
        <row r="123">
          <cell r="M123" t="str">
            <v>JOELSON JOHNSON</v>
          </cell>
          <cell r="N123">
            <v>403734</v>
          </cell>
        </row>
        <row r="124">
          <cell r="M124" t="str">
            <v>SUTIRTH MAHADEV BAVALE</v>
          </cell>
          <cell r="N124">
            <v>429167</v>
          </cell>
        </row>
        <row r="125">
          <cell r="M125" t="str">
            <v>KAUSHIK SHUBHAM</v>
          </cell>
          <cell r="N125">
            <v>441785</v>
          </cell>
        </row>
        <row r="126">
          <cell r="M126" t="str">
            <v>RISHAB RAMANAN</v>
          </cell>
          <cell r="N126">
            <v>428854</v>
          </cell>
        </row>
        <row r="127">
          <cell r="M127" t="str">
            <v>ABHAY BHARADWAJ</v>
          </cell>
          <cell r="N127">
            <v>429948</v>
          </cell>
        </row>
        <row r="128">
          <cell r="M128" t="str">
            <v>ARYA SUBASH PRABHU</v>
          </cell>
          <cell r="N128">
            <v>425806</v>
          </cell>
        </row>
        <row r="129">
          <cell r="M129" t="str">
            <v>KISHORE SRIRAM</v>
          </cell>
          <cell r="N129">
            <v>433709</v>
          </cell>
        </row>
        <row r="130">
          <cell r="M130" t="str">
            <v>ADHYASH ASHOK KUMAR</v>
          </cell>
          <cell r="N130">
            <v>426676</v>
          </cell>
        </row>
        <row r="131">
          <cell r="M131" t="str">
            <v>HIRITHEKESH S</v>
          </cell>
          <cell r="N131">
            <v>441362</v>
          </cell>
        </row>
        <row r="132">
          <cell r="M132" t="str">
            <v>PRATIV VIMALAN MALATHI</v>
          </cell>
          <cell r="N132">
            <v>439372</v>
          </cell>
        </row>
        <row r="133">
          <cell r="M133" t="str">
            <v>GOWTHAM SHANMUGASUNDRAM</v>
          </cell>
          <cell r="N133">
            <v>433234</v>
          </cell>
        </row>
        <row r="134">
          <cell r="M134" t="str">
            <v>KEVIN TITUS SURESH</v>
          </cell>
          <cell r="N134">
            <v>422111</v>
          </cell>
        </row>
        <row r="135">
          <cell r="M135" t="str">
            <v>VEENISH A</v>
          </cell>
          <cell r="N135">
            <v>450273</v>
          </cell>
        </row>
        <row r="136">
          <cell r="M136" t="str">
            <v>VISHAL A</v>
          </cell>
          <cell r="N136">
            <v>450358</v>
          </cell>
        </row>
        <row r="137">
          <cell r="M137" t="str">
            <v>NANMARAN BALAMURUGAN</v>
          </cell>
          <cell r="N137">
            <v>425569</v>
          </cell>
        </row>
        <row r="138">
          <cell r="M138" t="str">
            <v>HARSHAD NANDAKUMAR</v>
          </cell>
          <cell r="N138">
            <v>427923</v>
          </cell>
        </row>
        <row r="139">
          <cell r="M139" t="str">
            <v>RITCHWIN S</v>
          </cell>
          <cell r="N139">
            <v>442650</v>
          </cell>
        </row>
        <row r="140">
          <cell r="M140" t="str">
            <v>SUPRATIK SRINIVAS</v>
          </cell>
          <cell r="N140">
            <v>443204</v>
          </cell>
        </row>
        <row r="141">
          <cell r="M141" t="str">
            <v>AJIT ASHOK</v>
          </cell>
          <cell r="N141">
            <v>416470</v>
          </cell>
        </row>
        <row r="142">
          <cell r="M142" t="str">
            <v>DHARUN KS</v>
          </cell>
          <cell r="N142">
            <v>447439</v>
          </cell>
        </row>
        <row r="143">
          <cell r="M143" t="str">
            <v>ABHISHEK RAJA</v>
          </cell>
          <cell r="N143">
            <v>440699</v>
          </cell>
        </row>
        <row r="144">
          <cell r="M144" t="str">
            <v>SIDESH MUTHUKUMAR</v>
          </cell>
          <cell r="N144">
            <v>434350</v>
          </cell>
        </row>
        <row r="145">
          <cell r="M145" t="str">
            <v>SARAVANAN ANAND</v>
          </cell>
          <cell r="N145">
            <v>432467</v>
          </cell>
        </row>
        <row r="146">
          <cell r="M146" t="str">
            <v>SELVAKUMAR VAITHESWARAN</v>
          </cell>
          <cell r="N146">
            <v>441736</v>
          </cell>
        </row>
        <row r="147">
          <cell r="M147" t="str">
            <v>AKSHAY NANDAGOPAL</v>
          </cell>
          <cell r="N147">
            <v>444382</v>
          </cell>
        </row>
        <row r="148">
          <cell r="M148" t="str">
            <v>TEJAS ADITYA PRAKASH</v>
          </cell>
          <cell r="N148">
            <v>448647</v>
          </cell>
        </row>
        <row r="149">
          <cell r="M149" t="str">
            <v>RAGHUL KARTHIK</v>
          </cell>
          <cell r="N149">
            <v>425770</v>
          </cell>
        </row>
        <row r="150">
          <cell r="M150" t="str">
            <v>HARIKRISHNAN KS</v>
          </cell>
          <cell r="N150">
            <v>425529</v>
          </cell>
        </row>
        <row r="151">
          <cell r="M151" t="str">
            <v>SANJIV KT</v>
          </cell>
          <cell r="N151">
            <v>445563</v>
          </cell>
        </row>
        <row r="152">
          <cell r="M152" t="str">
            <v>PAWAN SIDDHARTH</v>
          </cell>
          <cell r="N152">
            <v>449079</v>
          </cell>
        </row>
        <row r="153">
          <cell r="M153" t="str">
            <v>MADHAN SANJAI RG</v>
          </cell>
          <cell r="N153">
            <v>448957</v>
          </cell>
        </row>
        <row r="154">
          <cell r="M154" t="str">
            <v>NITHIN PADMANABHAN</v>
          </cell>
          <cell r="N154">
            <v>438050</v>
          </cell>
        </row>
        <row r="155">
          <cell r="M155" t="str">
            <v>SURESHBABU D</v>
          </cell>
          <cell r="N155">
            <v>401594</v>
          </cell>
        </row>
        <row r="156">
          <cell r="M156" t="str">
            <v>RAJEEV REDDY</v>
          </cell>
          <cell r="N156">
            <v>437712</v>
          </cell>
        </row>
        <row r="157">
          <cell r="M157" t="str">
            <v>VAMSI KRISHNA REDDY</v>
          </cell>
          <cell r="N157">
            <v>447630</v>
          </cell>
        </row>
        <row r="158">
          <cell r="M158" t="str">
            <v>KATHIRAVAN SATHIA NARAYANAN</v>
          </cell>
          <cell r="N158">
            <v>447937</v>
          </cell>
        </row>
        <row r="159">
          <cell r="M159" t="str">
            <v>AVIVIAN GONUGUNTLA</v>
          </cell>
          <cell r="N159">
            <v>436675</v>
          </cell>
        </row>
        <row r="160">
          <cell r="M160" t="str">
            <v>BRUHANUDDIN</v>
          </cell>
          <cell r="N160">
            <v>447275</v>
          </cell>
        </row>
        <row r="161">
          <cell r="M161" t="str">
            <v>KENSHIN JOSE</v>
          </cell>
          <cell r="N161">
            <v>442651</v>
          </cell>
        </row>
        <row r="162">
          <cell r="M162" t="str">
            <v> ABEL JOE</v>
          </cell>
          <cell r="N162">
            <v>428378</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Important"/>
      <sheetName val="Week SetUp"/>
      <sheetName val="SetUp Officials"/>
      <sheetName val="CHECKLIST"/>
      <sheetName val="Cover page"/>
      <sheetName val="Referee's Report"/>
      <sheetName val="Plr Notice"/>
      <sheetName val="Boys Plr List"/>
      <sheetName val="Girls Plr List"/>
      <sheetName val="Boys Si Main Draw Sign-in sheet"/>
      <sheetName val="Boys Si Main Draw Prep"/>
      <sheetName val="Boys Si Main 16"/>
      <sheetName val="Boys Si Main 24&amp;32"/>
      <sheetName val="Boys Si Main 48&amp;64"/>
      <sheetName val="Boys Si Main 96&amp;128"/>
      <sheetName val="Girl Si Main Draw Sign-in sh"/>
      <sheetName val="Girls Si Main Draw Prep"/>
      <sheetName val="Girls Si Main 16"/>
      <sheetName val="Girls Si Main 24&amp;32"/>
      <sheetName val="Girls Si Main 48&amp;64"/>
      <sheetName val="Girls Si Main 96&amp;128"/>
      <sheetName val="Boys Si Qual Draw Sign-in sheet"/>
      <sheetName val="Boys Si Qual Draw Prep"/>
      <sheetName val="Boys Si Qual 16&gt;2"/>
      <sheetName val="Boys Si Qual 24&gt;2"/>
      <sheetName val="Boys Si Qual 32&gt;4"/>
      <sheetName val="Boys Si Qual 32&gt;8"/>
      <sheetName val="Boys Si Qual 48&gt;6"/>
      <sheetName val="Boys Si Qual 64&gt;8"/>
      <sheetName val="Boys Si Qual 96&amp;128&gt;8"/>
      <sheetName val="Girls Si Qual Draw Sign-in sh"/>
      <sheetName val="Girls Si Qual Draw Prep"/>
      <sheetName val="Girls Si Qual 16&gt;2"/>
      <sheetName val="Girls Si Qual 24&gt;2"/>
      <sheetName val="Girls Si Qual 32&gt;4"/>
      <sheetName val="Girls Si Qual 32&gt;8"/>
      <sheetName val="Girls Si Qual 48&gt;6"/>
      <sheetName val="Girls Si Qual 64&gt;8"/>
      <sheetName val="Girls Si Qual 96&amp;128&gt;8"/>
      <sheetName val="Boys Do Sign-in sheet"/>
      <sheetName val="Boys Do Main Draw Prep"/>
      <sheetName val="Boys Do Main 16"/>
      <sheetName val="Boys Do Main 24&amp;32"/>
      <sheetName val="Boys Do Main 48&amp;64"/>
      <sheetName val="Girls Do Sign-in sheet"/>
      <sheetName val="Girls Do Main Draw Prep"/>
      <sheetName val="Girls Do Main 16"/>
      <sheetName val="Girls Do Main 24&amp;32"/>
      <sheetName val="Girls Do Main 48&amp;64"/>
      <sheetName val="Plr List for OofP"/>
      <sheetName val="OofP 4 cts"/>
      <sheetName val="OofP 8 cts"/>
      <sheetName val="OofP list"/>
      <sheetName val="Practice Cts"/>
      <sheetName val="Boys Si LL List"/>
      <sheetName val="Girls Si LL List"/>
      <sheetName val="Boys Si Alt List"/>
      <sheetName val="Girls Si Alt List"/>
      <sheetName val="Boys Do Alt List"/>
      <sheetName val="Girls Do Alt List"/>
      <sheetName val="Offence Report"/>
      <sheetName val="Penalty card"/>
      <sheetName val="Medical Cert"/>
      <sheetName val="Unusual Ruling"/>
      <sheetName val="Country Codes"/>
      <sheetName val="ScCard Set3&amp;Front"/>
      <sheetName val="ScCard Set 1&amp;2"/>
      <sheetName val="ScCard Code etc."/>
      <sheetName val="Draw Help Sheet"/>
      <sheetName val="Si Main 32 (Hand)"/>
      <sheetName val="Si Qual 32 (Hand)"/>
      <sheetName val="Do Main 16 (Hand)"/>
    </sheetNames>
    <definedNames>
      <definedName name="Jun_Show_CU" refersTo="=#NAME?"/>
      <definedName name="Jun_Hide_CU" refersTo="=#NAME?"/>
    </definedNames>
    <sheetDataSet>
      <sheetData sheetId="0"/>
      <sheetData sheetId="1">
        <row r="8">
          <cell r="A8" t="str">
            <v>ITF Junior Circuit</v>
          </cell>
        </row>
      </sheetData>
      <sheetData sheetId="2">
        <row r="21">
          <cell r="P21" t="str">
            <v>Umpire</v>
          </cell>
        </row>
        <row r="22">
          <cell r="P22" t="str">
            <v> </v>
          </cell>
        </row>
        <row r="23">
          <cell r="P23" t="str">
            <v> </v>
          </cell>
        </row>
        <row r="24">
          <cell r="P24" t="str">
            <v> </v>
          </cell>
        </row>
        <row r="25">
          <cell r="P25" t="str">
            <v> </v>
          </cell>
        </row>
        <row r="26">
          <cell r="P26" t="str">
            <v> </v>
          </cell>
        </row>
        <row r="27">
          <cell r="P27" t="str">
            <v> </v>
          </cell>
        </row>
        <row r="28">
          <cell r="P28" t="str">
            <v> </v>
          </cell>
        </row>
        <row r="29">
          <cell r="P29" t="str">
            <v> </v>
          </cell>
        </row>
        <row r="30">
          <cell r="P30" t="str">
            <v>None</v>
          </cell>
        </row>
      </sheetData>
      <sheetData sheetId="3"/>
      <sheetData sheetId="4"/>
      <sheetData sheetId="5"/>
      <sheetData sheetId="6"/>
      <sheetData sheetId="7"/>
      <sheetData sheetId="8"/>
      <sheetData sheetId="9"/>
      <sheetData sheetId="10">
        <row r="5">
          <cell r="R5">
            <v>16</v>
          </cell>
        </row>
        <row r="7">
          <cell r="A7">
            <v>1</v>
          </cell>
          <cell r="B7" t="str">
            <v>VEERASWAMY SHEKAR</v>
          </cell>
          <cell r="C7" t="str">
            <v>WC0018</v>
          </cell>
        </row>
        <row r="7">
          <cell r="M7">
            <v>1</v>
          </cell>
        </row>
        <row r="7">
          <cell r="P7">
            <v>1</v>
          </cell>
          <cell r="Q7">
            <v>999</v>
          </cell>
          <cell r="R7">
            <v>1</v>
          </cell>
        </row>
        <row r="8">
          <cell r="A8">
            <v>2</v>
          </cell>
          <cell r="B8" t="str">
            <v>BASAVARAJ</v>
          </cell>
          <cell r="C8" t="str">
            <v>WC0077</v>
          </cell>
        </row>
        <row r="8">
          <cell r="M8">
            <v>2</v>
          </cell>
        </row>
        <row r="8">
          <cell r="P8">
            <v>2</v>
          </cell>
          <cell r="Q8">
            <v>999</v>
          </cell>
          <cell r="R8">
            <v>2</v>
          </cell>
        </row>
        <row r="9">
          <cell r="A9">
            <v>3</v>
          </cell>
          <cell r="B9" t="str">
            <v>KARTHIK K</v>
          </cell>
          <cell r="C9" t="str">
            <v>WC0009</v>
          </cell>
        </row>
        <row r="9">
          <cell r="M9">
            <v>3</v>
          </cell>
        </row>
        <row r="9">
          <cell r="P9">
            <v>3</v>
          </cell>
          <cell r="Q9">
            <v>999</v>
          </cell>
          <cell r="R9">
            <v>3</v>
          </cell>
        </row>
        <row r="10">
          <cell r="A10">
            <v>4</v>
          </cell>
          <cell r="B10" t="str">
            <v>MARIAPPA</v>
          </cell>
          <cell r="C10" t="str">
            <v>WC0004</v>
          </cell>
        </row>
        <row r="10">
          <cell r="M10">
            <v>4</v>
          </cell>
        </row>
        <row r="10">
          <cell r="P10">
            <v>4</v>
          </cell>
          <cell r="Q10">
            <v>999</v>
          </cell>
          <cell r="R10">
            <v>4</v>
          </cell>
        </row>
        <row r="11">
          <cell r="A11">
            <v>5</v>
          </cell>
          <cell r="B11" t="str">
            <v>ALMEIDA ANIL</v>
          </cell>
          <cell r="C11" t="str">
            <v>WC0025</v>
          </cell>
        </row>
        <row r="11">
          <cell r="M11">
            <v>5</v>
          </cell>
        </row>
        <row r="11">
          <cell r="P11">
            <v>5</v>
          </cell>
          <cell r="Q11">
            <v>999</v>
          </cell>
          <cell r="R11">
            <v>5</v>
          </cell>
        </row>
        <row r="12">
          <cell r="A12">
            <v>6</v>
          </cell>
          <cell r="B12" t="str">
            <v>BALACHANDER S</v>
          </cell>
          <cell r="C12" t="str">
            <v>WC0006</v>
          </cell>
        </row>
        <row r="12">
          <cell r="M12">
            <v>6</v>
          </cell>
        </row>
        <row r="12">
          <cell r="P12">
            <v>6</v>
          </cell>
          <cell r="Q12">
            <v>999</v>
          </cell>
          <cell r="R12">
            <v>6</v>
          </cell>
        </row>
        <row r="13">
          <cell r="A13">
            <v>7</v>
          </cell>
          <cell r="B13" t="str">
            <v>ABDUL GAFAR</v>
          </cell>
          <cell r="C13" t="str">
            <v>WC0069</v>
          </cell>
        </row>
        <row r="13">
          <cell r="M13">
            <v>7</v>
          </cell>
        </row>
        <row r="13">
          <cell r="P13">
            <v>7</v>
          </cell>
          <cell r="Q13">
            <v>999</v>
          </cell>
          <cell r="R13">
            <v>7</v>
          </cell>
        </row>
        <row r="14">
          <cell r="A14">
            <v>8</v>
          </cell>
          <cell r="B14" t="str">
            <v>PANDURANGASWAMY</v>
          </cell>
          <cell r="C14" t="str">
            <v>WC0040</v>
          </cell>
        </row>
        <row r="14">
          <cell r="M14">
            <v>8</v>
          </cell>
        </row>
        <row r="14">
          <cell r="P14">
            <v>8</v>
          </cell>
          <cell r="Q14">
            <v>999</v>
          </cell>
          <cell r="R14">
            <v>8</v>
          </cell>
        </row>
        <row r="15">
          <cell r="A15">
            <v>9</v>
          </cell>
          <cell r="B15" t="str">
            <v>SATHASIVAM</v>
          </cell>
          <cell r="C15" t="str">
            <v>WC0007</v>
          </cell>
        </row>
        <row r="15">
          <cell r="M15">
            <v>9</v>
          </cell>
        </row>
        <row r="15">
          <cell r="P15">
            <v>9</v>
          </cell>
          <cell r="Q15">
            <v>999</v>
          </cell>
          <cell r="R15">
            <v>9</v>
          </cell>
        </row>
        <row r="16">
          <cell r="A16">
            <v>10</v>
          </cell>
          <cell r="B16" t="str">
            <v>ARUL MURUGESAN</v>
          </cell>
          <cell r="C16" t="str">
            <v>WC0036</v>
          </cell>
        </row>
        <row r="16">
          <cell r="M16">
            <v>10</v>
          </cell>
        </row>
        <row r="16">
          <cell r="P16">
            <v>9</v>
          </cell>
          <cell r="Q16">
            <v>999</v>
          </cell>
          <cell r="R16">
            <v>10</v>
          </cell>
        </row>
        <row r="17">
          <cell r="A17">
            <v>11</v>
          </cell>
          <cell r="B17" t="str">
            <v>KESHAVAN </v>
          </cell>
          <cell r="C17" t="str">
            <v>WC0050</v>
          </cell>
        </row>
        <row r="17">
          <cell r="M17">
            <v>11</v>
          </cell>
        </row>
        <row r="17">
          <cell r="P17">
            <v>11</v>
          </cell>
          <cell r="Q17">
            <v>999</v>
          </cell>
          <cell r="R17">
            <v>11</v>
          </cell>
        </row>
        <row r="18">
          <cell r="A18">
            <v>12</v>
          </cell>
          <cell r="B18" t="str">
            <v>SURESH KUMMAR</v>
          </cell>
          <cell r="C18" t="str">
            <v>WC0015</v>
          </cell>
        </row>
        <row r="18">
          <cell r="M18">
            <v>2</v>
          </cell>
        </row>
        <row r="18">
          <cell r="P18">
            <v>11</v>
          </cell>
          <cell r="Q18">
            <v>999</v>
          </cell>
          <cell r="R18">
            <v>2</v>
          </cell>
        </row>
        <row r="19">
          <cell r="A19">
            <v>13</v>
          </cell>
          <cell r="B19" t="str">
            <v>GABREAL</v>
          </cell>
          <cell r="C19" t="str">
            <v>WC0008</v>
          </cell>
        </row>
        <row r="19">
          <cell r="M19">
            <v>13</v>
          </cell>
        </row>
        <row r="19">
          <cell r="P19">
            <v>11</v>
          </cell>
          <cell r="Q19">
            <v>999</v>
          </cell>
          <cell r="R19">
            <v>13</v>
          </cell>
        </row>
        <row r="20">
          <cell r="A20">
            <v>14</v>
          </cell>
          <cell r="B20" t="str">
            <v>HANUMANTHAPPA</v>
          </cell>
          <cell r="C20" t="str">
            <v>WC0043</v>
          </cell>
        </row>
        <row r="20">
          <cell r="M20">
            <v>14</v>
          </cell>
        </row>
        <row r="20">
          <cell r="P20">
            <v>14</v>
          </cell>
          <cell r="Q20">
            <v>999</v>
          </cell>
          <cell r="R20">
            <v>14</v>
          </cell>
        </row>
        <row r="21">
          <cell r="A21">
            <v>15</v>
          </cell>
          <cell r="B21" t="str">
            <v>ANJINAPPA</v>
          </cell>
          <cell r="C21" t="str">
            <v>WC0095</v>
          </cell>
        </row>
        <row r="21">
          <cell r="M21">
            <v>15</v>
          </cell>
        </row>
        <row r="21">
          <cell r="P21">
            <v>14</v>
          </cell>
          <cell r="Q21">
            <v>999</v>
          </cell>
          <cell r="R21">
            <v>15</v>
          </cell>
        </row>
        <row r="22">
          <cell r="A22">
            <v>16</v>
          </cell>
          <cell r="B22" t="str">
            <v>SARVESH KUMAR</v>
          </cell>
          <cell r="C22" t="str">
            <v>WC0106</v>
          </cell>
        </row>
        <row r="22">
          <cell r="M22">
            <v>16</v>
          </cell>
        </row>
        <row r="22">
          <cell r="P22">
            <v>17</v>
          </cell>
          <cell r="Q22">
            <v>999</v>
          </cell>
          <cell r="R22">
            <v>16</v>
          </cell>
        </row>
        <row r="23">
          <cell r="A23">
            <v>17</v>
          </cell>
          <cell r="B23" t="str">
            <v>RAAJESH RANAL</v>
          </cell>
          <cell r="C23" t="str">
            <v>WC0019</v>
          </cell>
        </row>
        <row r="23">
          <cell r="M23">
            <v>999</v>
          </cell>
        </row>
        <row r="23">
          <cell r="P23">
            <v>17</v>
          </cell>
          <cell r="Q23">
            <v>999</v>
          </cell>
        </row>
        <row r="24">
          <cell r="A24">
            <v>18</v>
          </cell>
          <cell r="B24" t="str">
            <v>FIROZ HASAN</v>
          </cell>
          <cell r="C24" t="str">
            <v>WC0111</v>
          </cell>
        </row>
        <row r="24">
          <cell r="M24">
            <v>999</v>
          </cell>
        </row>
        <row r="24">
          <cell r="P24">
            <v>17</v>
          </cell>
          <cell r="Q24">
            <v>999</v>
          </cell>
        </row>
        <row r="25">
          <cell r="A25">
            <v>19</v>
          </cell>
          <cell r="B25" t="str">
            <v>MALAYADRI</v>
          </cell>
          <cell r="C25" t="str">
            <v>WC0073</v>
          </cell>
        </row>
        <row r="25">
          <cell r="M25">
            <v>999</v>
          </cell>
        </row>
        <row r="25">
          <cell r="P25">
            <v>17</v>
          </cell>
          <cell r="Q25">
            <v>999</v>
          </cell>
        </row>
        <row r="26">
          <cell r="A26">
            <v>20</v>
          </cell>
          <cell r="B26" t="str">
            <v>ALEXANDER</v>
          </cell>
          <cell r="C26" t="str">
            <v>WC0033</v>
          </cell>
        </row>
        <row r="26">
          <cell r="M26">
            <v>999</v>
          </cell>
        </row>
        <row r="26">
          <cell r="P26">
            <v>17</v>
          </cell>
          <cell r="Q26">
            <v>999</v>
          </cell>
        </row>
        <row r="27">
          <cell r="A27">
            <v>21</v>
          </cell>
          <cell r="B27" t="str">
            <v>PRADEEP KUMAR</v>
          </cell>
          <cell r="C27" t="str">
            <v>WC0112</v>
          </cell>
        </row>
        <row r="27">
          <cell r="M27">
            <v>999</v>
          </cell>
        </row>
        <row r="27">
          <cell r="P27">
            <v>22</v>
          </cell>
          <cell r="Q27">
            <v>999</v>
          </cell>
        </row>
        <row r="28">
          <cell r="A28">
            <v>22</v>
          </cell>
          <cell r="B28" t="str">
            <v>JITENDRA KUMAR</v>
          </cell>
          <cell r="C28" t="str">
            <v>WC0102</v>
          </cell>
        </row>
        <row r="28">
          <cell r="M28">
            <v>999</v>
          </cell>
        </row>
        <row r="28">
          <cell r="P28">
            <v>27</v>
          </cell>
          <cell r="Q28">
            <v>999</v>
          </cell>
        </row>
        <row r="29">
          <cell r="A29">
            <v>23</v>
          </cell>
          <cell r="B29" t="str">
            <v>DINESH KUMAR</v>
          </cell>
          <cell r="C29" t="str">
            <v>WC0109</v>
          </cell>
        </row>
        <row r="29">
          <cell r="M29">
            <v>999</v>
          </cell>
        </row>
        <row r="29">
          <cell r="P29">
            <v>27</v>
          </cell>
          <cell r="Q29">
            <v>999</v>
          </cell>
        </row>
        <row r="30">
          <cell r="A30">
            <v>24</v>
          </cell>
          <cell r="B30" t="str">
            <v>ANAND KUMAR</v>
          </cell>
          <cell r="C30" t="str">
            <v>WC0117</v>
          </cell>
        </row>
        <row r="30">
          <cell r="M30">
            <v>999</v>
          </cell>
        </row>
        <row r="30">
          <cell r="P30">
            <v>27</v>
          </cell>
          <cell r="Q30">
            <v>999</v>
          </cell>
        </row>
        <row r="31">
          <cell r="A31">
            <v>25</v>
          </cell>
          <cell r="B31" t="str">
            <v>GOPALKUMAR</v>
          </cell>
          <cell r="C31" t="str">
            <v>WC0110</v>
          </cell>
        </row>
        <row r="31">
          <cell r="M31">
            <v>999</v>
          </cell>
        </row>
        <row r="31">
          <cell r="P31">
            <v>31</v>
          </cell>
          <cell r="Q31">
            <v>999</v>
          </cell>
        </row>
        <row r="32">
          <cell r="A32">
            <v>26</v>
          </cell>
          <cell r="B32" t="str">
            <v>TRIVENI SHANKAR</v>
          </cell>
          <cell r="C32" t="str">
            <v>WC0128</v>
          </cell>
        </row>
        <row r="32">
          <cell r="M32">
            <v>999</v>
          </cell>
        </row>
        <row r="32">
          <cell r="P32">
            <v>31</v>
          </cell>
          <cell r="Q32">
            <v>999</v>
          </cell>
        </row>
        <row r="33">
          <cell r="A33">
            <v>27</v>
          </cell>
          <cell r="B33" t="str">
            <v>GANGADRAPPA</v>
          </cell>
          <cell r="C33" t="str">
            <v>W0026</v>
          </cell>
        </row>
        <row r="33">
          <cell r="M33">
            <v>999</v>
          </cell>
        </row>
        <row r="33">
          <cell r="P33">
            <v>31</v>
          </cell>
          <cell r="Q33">
            <v>999</v>
          </cell>
        </row>
        <row r="34">
          <cell r="A34">
            <v>28</v>
          </cell>
          <cell r="B34" t="str">
            <v>DEVEGOWDA ANJINAPPA</v>
          </cell>
          <cell r="C34" t="str">
            <v>WC0027</v>
          </cell>
        </row>
        <row r="34">
          <cell r="M34">
            <v>999</v>
          </cell>
        </row>
        <row r="34">
          <cell r="P34">
            <v>31</v>
          </cell>
          <cell r="Q34">
            <v>999</v>
          </cell>
        </row>
        <row r="35">
          <cell r="A35">
            <v>29</v>
          </cell>
          <cell r="B35" t="str">
            <v>YAMANAPPA BC</v>
          </cell>
        </row>
        <row r="35">
          <cell r="M35">
            <v>999</v>
          </cell>
        </row>
        <row r="35">
          <cell r="P35">
            <v>100</v>
          </cell>
          <cell r="Q35">
            <v>999</v>
          </cell>
        </row>
        <row r="36">
          <cell r="A36">
            <v>30</v>
          </cell>
          <cell r="B36" t="str">
            <v>DEVENDRA</v>
          </cell>
          <cell r="C36" t="str">
            <v>WC0123</v>
          </cell>
        </row>
        <row r="36">
          <cell r="M36">
            <v>999</v>
          </cell>
        </row>
        <row r="36">
          <cell r="P36">
            <v>100</v>
          </cell>
          <cell r="Q36">
            <v>999</v>
          </cell>
        </row>
        <row r="37">
          <cell r="A37">
            <v>31</v>
          </cell>
          <cell r="B37" t="str">
            <v>SHAH MITESH</v>
          </cell>
          <cell r="C37" t="str">
            <v>WC0078</v>
          </cell>
        </row>
        <row r="37">
          <cell r="M37">
            <v>999</v>
          </cell>
        </row>
        <row r="37">
          <cell r="P37">
            <v>100</v>
          </cell>
          <cell r="Q37">
            <v>999</v>
          </cell>
        </row>
        <row r="38">
          <cell r="A38">
            <v>32</v>
          </cell>
          <cell r="B38" t="str">
            <v>MISHRA RAMESH</v>
          </cell>
          <cell r="C38" t="str">
            <v>WC0133</v>
          </cell>
        </row>
        <row r="38">
          <cell r="M38">
            <v>999</v>
          </cell>
        </row>
        <row r="38">
          <cell r="P38">
            <v>100</v>
          </cell>
          <cell r="Q38">
            <v>999</v>
          </cell>
        </row>
        <row r="39">
          <cell r="A39">
            <v>33</v>
          </cell>
          <cell r="B39" t="str">
            <v>AJAY KEWAD</v>
          </cell>
        </row>
        <row r="39">
          <cell r="M39">
            <v>999</v>
          </cell>
        </row>
        <row r="39">
          <cell r="P39">
            <v>100</v>
          </cell>
          <cell r="Q39">
            <v>999</v>
          </cell>
        </row>
        <row r="40">
          <cell r="A40">
            <v>34</v>
          </cell>
          <cell r="B40" t="str">
            <v>NASEER ABDUL</v>
          </cell>
          <cell r="C40" t="str">
            <v>WC0131</v>
          </cell>
        </row>
        <row r="40">
          <cell r="M40">
            <v>999</v>
          </cell>
        </row>
        <row r="40">
          <cell r="P40">
            <v>100</v>
          </cell>
          <cell r="Q40">
            <v>999</v>
          </cell>
        </row>
        <row r="41">
          <cell r="A41">
            <v>35</v>
          </cell>
          <cell r="B41" t="str">
            <v>DEEPAK KUMAR</v>
          </cell>
          <cell r="C41" t="str">
            <v>WC0135</v>
          </cell>
        </row>
        <row r="41">
          <cell r="M41">
            <v>999</v>
          </cell>
        </row>
        <row r="41">
          <cell r="P41">
            <v>100</v>
          </cell>
          <cell r="Q41">
            <v>999</v>
          </cell>
        </row>
        <row r="42">
          <cell r="A42">
            <v>36</v>
          </cell>
          <cell r="B42" t="str">
            <v>LAKSHMI KUMAR</v>
          </cell>
          <cell r="C42" t="str">
            <v>WC0132</v>
          </cell>
        </row>
        <row r="42">
          <cell r="M42">
            <v>999</v>
          </cell>
        </row>
        <row r="42">
          <cell r="P42">
            <v>100</v>
          </cell>
          <cell r="Q42">
            <v>999</v>
          </cell>
        </row>
        <row r="43">
          <cell r="A43">
            <v>37</v>
          </cell>
        </row>
        <row r="43">
          <cell r="M43">
            <v>999</v>
          </cell>
        </row>
        <row r="43">
          <cell r="Q43">
            <v>999</v>
          </cell>
        </row>
        <row r="44">
          <cell r="A44">
            <v>38</v>
          </cell>
        </row>
        <row r="44">
          <cell r="M44">
            <v>999</v>
          </cell>
        </row>
        <row r="44">
          <cell r="Q44">
            <v>999</v>
          </cell>
        </row>
        <row r="45">
          <cell r="A45">
            <v>39</v>
          </cell>
        </row>
        <row r="45">
          <cell r="M45">
            <v>999</v>
          </cell>
        </row>
        <row r="45">
          <cell r="Q45">
            <v>999</v>
          </cell>
        </row>
        <row r="46">
          <cell r="A46">
            <v>40</v>
          </cell>
        </row>
        <row r="46">
          <cell r="M46">
            <v>999</v>
          </cell>
        </row>
        <row r="46">
          <cell r="Q46">
            <v>999</v>
          </cell>
        </row>
        <row r="47">
          <cell r="A47">
            <v>41</v>
          </cell>
        </row>
        <row r="47">
          <cell r="M47">
            <v>999</v>
          </cell>
        </row>
        <row r="47">
          <cell r="Q47">
            <v>999</v>
          </cell>
        </row>
        <row r="48">
          <cell r="A48">
            <v>42</v>
          </cell>
        </row>
        <row r="48">
          <cell r="M48">
            <v>999</v>
          </cell>
        </row>
        <row r="48">
          <cell r="Q48">
            <v>999</v>
          </cell>
        </row>
        <row r="49">
          <cell r="A49">
            <v>43</v>
          </cell>
        </row>
        <row r="49">
          <cell r="M49">
            <v>999</v>
          </cell>
        </row>
        <row r="49">
          <cell r="Q49">
            <v>999</v>
          </cell>
        </row>
        <row r="50">
          <cell r="A50">
            <v>44</v>
          </cell>
        </row>
        <row r="50">
          <cell r="M50">
            <v>999</v>
          </cell>
        </row>
        <row r="50">
          <cell r="Q50">
            <v>999</v>
          </cell>
        </row>
        <row r="51">
          <cell r="A51">
            <v>45</v>
          </cell>
        </row>
        <row r="51">
          <cell r="M51">
            <v>999</v>
          </cell>
        </row>
        <row r="51">
          <cell r="Q51">
            <v>999</v>
          </cell>
        </row>
        <row r="52">
          <cell r="A52">
            <v>46</v>
          </cell>
        </row>
        <row r="52">
          <cell r="M52">
            <v>999</v>
          </cell>
        </row>
        <row r="52">
          <cell r="Q52">
            <v>999</v>
          </cell>
        </row>
        <row r="53">
          <cell r="A53">
            <v>47</v>
          </cell>
        </row>
        <row r="53">
          <cell r="M53">
            <v>999</v>
          </cell>
        </row>
        <row r="53">
          <cell r="Q53">
            <v>999</v>
          </cell>
        </row>
        <row r="54">
          <cell r="A54">
            <v>48</v>
          </cell>
        </row>
        <row r="54">
          <cell r="M54">
            <v>999</v>
          </cell>
        </row>
        <row r="54">
          <cell r="Q54">
            <v>999</v>
          </cell>
        </row>
        <row r="55">
          <cell r="A55">
            <v>49</v>
          </cell>
        </row>
        <row r="55">
          <cell r="M55">
            <v>999</v>
          </cell>
        </row>
        <row r="55">
          <cell r="Q55">
            <v>999</v>
          </cell>
        </row>
        <row r="56">
          <cell r="A56">
            <v>50</v>
          </cell>
        </row>
        <row r="56">
          <cell r="M56">
            <v>999</v>
          </cell>
        </row>
        <row r="56">
          <cell r="Q56">
            <v>999</v>
          </cell>
        </row>
        <row r="57">
          <cell r="A57">
            <v>51</v>
          </cell>
        </row>
        <row r="57">
          <cell r="M57">
            <v>999</v>
          </cell>
        </row>
        <row r="57">
          <cell r="Q57">
            <v>999</v>
          </cell>
        </row>
        <row r="58">
          <cell r="A58">
            <v>52</v>
          </cell>
        </row>
        <row r="58">
          <cell r="M58">
            <v>999</v>
          </cell>
        </row>
        <row r="58">
          <cell r="Q58">
            <v>999</v>
          </cell>
        </row>
        <row r="59">
          <cell r="A59">
            <v>53</v>
          </cell>
        </row>
        <row r="59">
          <cell r="M59">
            <v>999</v>
          </cell>
        </row>
        <row r="59">
          <cell r="Q59">
            <v>999</v>
          </cell>
        </row>
        <row r="60">
          <cell r="A60">
            <v>54</v>
          </cell>
        </row>
        <row r="60">
          <cell r="M60">
            <v>999</v>
          </cell>
        </row>
        <row r="60">
          <cell r="Q60">
            <v>999</v>
          </cell>
        </row>
        <row r="61">
          <cell r="A61">
            <v>55</v>
          </cell>
        </row>
        <row r="61">
          <cell r="M61">
            <v>999</v>
          </cell>
        </row>
        <row r="61">
          <cell r="Q61">
            <v>999</v>
          </cell>
        </row>
        <row r="62">
          <cell r="A62">
            <v>56</v>
          </cell>
        </row>
        <row r="62">
          <cell r="M62">
            <v>999</v>
          </cell>
        </row>
        <row r="62">
          <cell r="Q62">
            <v>999</v>
          </cell>
        </row>
        <row r="63">
          <cell r="A63">
            <v>57</v>
          </cell>
        </row>
        <row r="63">
          <cell r="M63">
            <v>999</v>
          </cell>
        </row>
        <row r="63">
          <cell r="Q63">
            <v>999</v>
          </cell>
        </row>
        <row r="64">
          <cell r="A64">
            <v>58</v>
          </cell>
        </row>
        <row r="64">
          <cell r="M64">
            <v>999</v>
          </cell>
        </row>
        <row r="64">
          <cell r="Q64">
            <v>999</v>
          </cell>
        </row>
        <row r="65">
          <cell r="A65">
            <v>59</v>
          </cell>
        </row>
        <row r="65">
          <cell r="M65">
            <v>999</v>
          </cell>
        </row>
        <row r="65">
          <cell r="Q65">
            <v>999</v>
          </cell>
        </row>
        <row r="66">
          <cell r="A66">
            <v>60</v>
          </cell>
        </row>
        <row r="66">
          <cell r="M66">
            <v>999</v>
          </cell>
        </row>
        <row r="66">
          <cell r="Q66">
            <v>999</v>
          </cell>
        </row>
        <row r="67">
          <cell r="A67">
            <v>61</v>
          </cell>
        </row>
        <row r="67">
          <cell r="M67">
            <v>999</v>
          </cell>
        </row>
        <row r="67">
          <cell r="Q67">
            <v>999</v>
          </cell>
        </row>
        <row r="68">
          <cell r="A68">
            <v>62</v>
          </cell>
        </row>
        <row r="68">
          <cell r="M68">
            <v>999</v>
          </cell>
        </row>
        <row r="68">
          <cell r="Q68">
            <v>999</v>
          </cell>
        </row>
        <row r="69">
          <cell r="A69">
            <v>63</v>
          </cell>
        </row>
        <row r="69">
          <cell r="M69">
            <v>999</v>
          </cell>
        </row>
        <row r="69">
          <cell r="Q69">
            <v>999</v>
          </cell>
        </row>
        <row r="70">
          <cell r="A70">
            <v>64</v>
          </cell>
        </row>
        <row r="70">
          <cell r="M70">
            <v>999</v>
          </cell>
        </row>
        <row r="70">
          <cell r="Q70">
            <v>999</v>
          </cell>
        </row>
        <row r="71">
          <cell r="A71">
            <v>65</v>
          </cell>
        </row>
        <row r="71">
          <cell r="M71">
            <v>999</v>
          </cell>
        </row>
        <row r="71">
          <cell r="Q71">
            <v>999</v>
          </cell>
        </row>
        <row r="72">
          <cell r="A72">
            <v>66</v>
          </cell>
        </row>
        <row r="72">
          <cell r="M72">
            <v>999</v>
          </cell>
        </row>
        <row r="72">
          <cell r="Q72">
            <v>999</v>
          </cell>
        </row>
        <row r="73">
          <cell r="A73">
            <v>67</v>
          </cell>
        </row>
        <row r="73">
          <cell r="M73">
            <v>999</v>
          </cell>
        </row>
        <row r="73">
          <cell r="Q73">
            <v>999</v>
          </cell>
        </row>
        <row r="74">
          <cell r="A74">
            <v>68</v>
          </cell>
        </row>
        <row r="74">
          <cell r="M74">
            <v>999</v>
          </cell>
        </row>
        <row r="74">
          <cell r="Q74">
            <v>999</v>
          </cell>
        </row>
        <row r="75">
          <cell r="A75">
            <v>69</v>
          </cell>
        </row>
        <row r="75">
          <cell r="M75">
            <v>999</v>
          </cell>
        </row>
        <row r="75">
          <cell r="Q75">
            <v>999</v>
          </cell>
        </row>
        <row r="76">
          <cell r="A76">
            <v>70</v>
          </cell>
        </row>
        <row r="76">
          <cell r="M76">
            <v>999</v>
          </cell>
        </row>
        <row r="76">
          <cell r="Q76">
            <v>999</v>
          </cell>
        </row>
        <row r="77">
          <cell r="A77">
            <v>71</v>
          </cell>
        </row>
        <row r="77">
          <cell r="M77">
            <v>999</v>
          </cell>
        </row>
        <row r="77">
          <cell r="Q77">
            <v>999</v>
          </cell>
        </row>
        <row r="78">
          <cell r="A78">
            <v>72</v>
          </cell>
        </row>
        <row r="78">
          <cell r="M78">
            <v>999</v>
          </cell>
        </row>
        <row r="78">
          <cell r="Q78">
            <v>999</v>
          </cell>
        </row>
        <row r="79">
          <cell r="A79">
            <v>73</v>
          </cell>
        </row>
        <row r="79">
          <cell r="M79">
            <v>999</v>
          </cell>
        </row>
        <row r="79">
          <cell r="Q79">
            <v>999</v>
          </cell>
        </row>
        <row r="80">
          <cell r="A80">
            <v>74</v>
          </cell>
        </row>
        <row r="80">
          <cell r="M80">
            <v>999</v>
          </cell>
        </row>
        <row r="80">
          <cell r="Q80">
            <v>999</v>
          </cell>
        </row>
        <row r="81">
          <cell r="A81">
            <v>75</v>
          </cell>
        </row>
        <row r="81">
          <cell r="M81">
            <v>999</v>
          </cell>
        </row>
        <row r="81">
          <cell r="Q81">
            <v>999</v>
          </cell>
        </row>
        <row r="82">
          <cell r="A82">
            <v>76</v>
          </cell>
        </row>
        <row r="82">
          <cell r="M82">
            <v>999</v>
          </cell>
        </row>
        <row r="82">
          <cell r="Q82">
            <v>999</v>
          </cell>
        </row>
        <row r="83">
          <cell r="A83">
            <v>77</v>
          </cell>
        </row>
        <row r="83">
          <cell r="M83">
            <v>999</v>
          </cell>
        </row>
        <row r="83">
          <cell r="Q83">
            <v>999</v>
          </cell>
        </row>
        <row r="84">
          <cell r="A84">
            <v>78</v>
          </cell>
        </row>
        <row r="84">
          <cell r="M84">
            <v>999</v>
          </cell>
        </row>
        <row r="84">
          <cell r="Q84">
            <v>999</v>
          </cell>
        </row>
        <row r="85">
          <cell r="A85">
            <v>79</v>
          </cell>
        </row>
        <row r="85">
          <cell r="M85">
            <v>999</v>
          </cell>
        </row>
        <row r="85">
          <cell r="Q85">
            <v>999</v>
          </cell>
        </row>
        <row r="86">
          <cell r="A86">
            <v>80</v>
          </cell>
        </row>
        <row r="86">
          <cell r="M86">
            <v>999</v>
          </cell>
        </row>
        <row r="86">
          <cell r="Q86">
            <v>999</v>
          </cell>
        </row>
        <row r="87">
          <cell r="A87">
            <v>81</v>
          </cell>
        </row>
        <row r="87">
          <cell r="M87">
            <v>999</v>
          </cell>
        </row>
        <row r="87">
          <cell r="Q87">
            <v>999</v>
          </cell>
        </row>
        <row r="88">
          <cell r="A88">
            <v>82</v>
          </cell>
        </row>
        <row r="88">
          <cell r="M88">
            <v>999</v>
          </cell>
        </row>
        <row r="88">
          <cell r="Q88">
            <v>999</v>
          </cell>
        </row>
        <row r="89">
          <cell r="A89">
            <v>83</v>
          </cell>
        </row>
        <row r="89">
          <cell r="M89">
            <v>999</v>
          </cell>
        </row>
        <row r="89">
          <cell r="Q89">
            <v>999</v>
          </cell>
        </row>
        <row r="90">
          <cell r="A90">
            <v>84</v>
          </cell>
        </row>
        <row r="90">
          <cell r="M90">
            <v>999</v>
          </cell>
        </row>
        <row r="90">
          <cell r="Q90">
            <v>999</v>
          </cell>
        </row>
        <row r="91">
          <cell r="A91">
            <v>85</v>
          </cell>
        </row>
        <row r="91">
          <cell r="M91">
            <v>999</v>
          </cell>
        </row>
        <row r="91">
          <cell r="Q91">
            <v>999</v>
          </cell>
        </row>
        <row r="92">
          <cell r="A92">
            <v>86</v>
          </cell>
        </row>
        <row r="92">
          <cell r="M92">
            <v>999</v>
          </cell>
        </row>
        <row r="92">
          <cell r="Q92">
            <v>999</v>
          </cell>
        </row>
        <row r="93">
          <cell r="A93">
            <v>87</v>
          </cell>
        </row>
        <row r="93">
          <cell r="M93">
            <v>999</v>
          </cell>
        </row>
        <row r="93">
          <cell r="Q93">
            <v>999</v>
          </cell>
        </row>
        <row r="94">
          <cell r="A94">
            <v>88</v>
          </cell>
        </row>
        <row r="94">
          <cell r="M94">
            <v>999</v>
          </cell>
        </row>
        <row r="94">
          <cell r="Q94">
            <v>999</v>
          </cell>
        </row>
        <row r="95">
          <cell r="A95">
            <v>89</v>
          </cell>
        </row>
        <row r="95">
          <cell r="M95">
            <v>999</v>
          </cell>
        </row>
        <row r="95">
          <cell r="Q95">
            <v>999</v>
          </cell>
        </row>
        <row r="96">
          <cell r="A96">
            <v>90</v>
          </cell>
        </row>
        <row r="96">
          <cell r="M96">
            <v>999</v>
          </cell>
        </row>
        <row r="96">
          <cell r="Q96">
            <v>999</v>
          </cell>
        </row>
        <row r="97">
          <cell r="A97">
            <v>91</v>
          </cell>
        </row>
        <row r="97">
          <cell r="M97">
            <v>999</v>
          </cell>
        </row>
        <row r="97">
          <cell r="Q97">
            <v>999</v>
          </cell>
        </row>
        <row r="98">
          <cell r="A98">
            <v>92</v>
          </cell>
        </row>
        <row r="98">
          <cell r="M98">
            <v>999</v>
          </cell>
        </row>
        <row r="98">
          <cell r="Q98">
            <v>999</v>
          </cell>
        </row>
        <row r="99">
          <cell r="A99">
            <v>93</v>
          </cell>
        </row>
        <row r="99">
          <cell r="M99">
            <v>999</v>
          </cell>
        </row>
        <row r="99">
          <cell r="Q99">
            <v>999</v>
          </cell>
        </row>
        <row r="100">
          <cell r="A100">
            <v>94</v>
          </cell>
        </row>
        <row r="100">
          <cell r="M100">
            <v>999</v>
          </cell>
        </row>
        <row r="100">
          <cell r="Q100">
            <v>999</v>
          </cell>
        </row>
        <row r="101">
          <cell r="A101">
            <v>95</v>
          </cell>
        </row>
        <row r="101">
          <cell r="M101">
            <v>999</v>
          </cell>
        </row>
        <row r="101">
          <cell r="Q101">
            <v>999</v>
          </cell>
        </row>
        <row r="102">
          <cell r="A102">
            <v>96</v>
          </cell>
        </row>
        <row r="102">
          <cell r="M102">
            <v>999</v>
          </cell>
        </row>
        <row r="102">
          <cell r="Q102">
            <v>999</v>
          </cell>
        </row>
        <row r="103">
          <cell r="A103">
            <v>97</v>
          </cell>
        </row>
        <row r="103">
          <cell r="M103">
            <v>999</v>
          </cell>
        </row>
        <row r="103">
          <cell r="Q103">
            <v>999</v>
          </cell>
        </row>
        <row r="104">
          <cell r="A104">
            <v>98</v>
          </cell>
        </row>
        <row r="104">
          <cell r="M104">
            <v>999</v>
          </cell>
        </row>
        <row r="104">
          <cell r="Q104">
            <v>999</v>
          </cell>
        </row>
        <row r="105">
          <cell r="A105">
            <v>99</v>
          </cell>
        </row>
        <row r="105">
          <cell r="M105">
            <v>999</v>
          </cell>
        </row>
        <row r="105">
          <cell r="Q105">
            <v>999</v>
          </cell>
        </row>
        <row r="106">
          <cell r="A106">
            <v>100</v>
          </cell>
        </row>
        <row r="106">
          <cell r="M106">
            <v>999</v>
          </cell>
        </row>
        <row r="106">
          <cell r="Q106">
            <v>999</v>
          </cell>
        </row>
        <row r="107">
          <cell r="A107">
            <v>101</v>
          </cell>
        </row>
        <row r="107">
          <cell r="M107">
            <v>999</v>
          </cell>
        </row>
        <row r="107">
          <cell r="Q107">
            <v>999</v>
          </cell>
        </row>
        <row r="108">
          <cell r="A108">
            <v>102</v>
          </cell>
        </row>
        <row r="108">
          <cell r="M108">
            <v>999</v>
          </cell>
        </row>
        <row r="108">
          <cell r="Q108">
            <v>999</v>
          </cell>
        </row>
        <row r="109">
          <cell r="A109">
            <v>103</v>
          </cell>
        </row>
        <row r="109">
          <cell r="M109">
            <v>999</v>
          </cell>
        </row>
        <row r="109">
          <cell r="Q109">
            <v>999</v>
          </cell>
        </row>
        <row r="110">
          <cell r="A110">
            <v>104</v>
          </cell>
        </row>
        <row r="110">
          <cell r="M110">
            <v>999</v>
          </cell>
        </row>
        <row r="110">
          <cell r="Q110">
            <v>999</v>
          </cell>
        </row>
        <row r="111">
          <cell r="A111">
            <v>105</v>
          </cell>
        </row>
        <row r="111">
          <cell r="M111">
            <v>999</v>
          </cell>
        </row>
        <row r="111">
          <cell r="Q111">
            <v>999</v>
          </cell>
        </row>
        <row r="112">
          <cell r="A112">
            <v>106</v>
          </cell>
        </row>
        <row r="112">
          <cell r="M112">
            <v>999</v>
          </cell>
        </row>
        <row r="112">
          <cell r="Q112">
            <v>999</v>
          </cell>
        </row>
        <row r="113">
          <cell r="A113">
            <v>107</v>
          </cell>
        </row>
        <row r="113">
          <cell r="M113">
            <v>999</v>
          </cell>
        </row>
        <row r="113">
          <cell r="Q113">
            <v>999</v>
          </cell>
        </row>
        <row r="114">
          <cell r="A114">
            <v>108</v>
          </cell>
        </row>
        <row r="114">
          <cell r="M114">
            <v>999</v>
          </cell>
        </row>
        <row r="114">
          <cell r="Q114">
            <v>999</v>
          </cell>
        </row>
        <row r="115">
          <cell r="A115">
            <v>109</v>
          </cell>
        </row>
        <row r="115">
          <cell r="M115">
            <v>999</v>
          </cell>
        </row>
        <row r="115">
          <cell r="Q115">
            <v>999</v>
          </cell>
        </row>
        <row r="116">
          <cell r="A116">
            <v>110</v>
          </cell>
        </row>
        <row r="116">
          <cell r="M116">
            <v>999</v>
          </cell>
        </row>
        <row r="116">
          <cell r="Q116">
            <v>999</v>
          </cell>
        </row>
        <row r="117">
          <cell r="A117">
            <v>111</v>
          </cell>
        </row>
        <row r="117">
          <cell r="M117">
            <v>999</v>
          </cell>
        </row>
        <row r="117">
          <cell r="Q117">
            <v>999</v>
          </cell>
        </row>
        <row r="118">
          <cell r="A118">
            <v>112</v>
          </cell>
        </row>
        <row r="118">
          <cell r="M118">
            <v>999</v>
          </cell>
        </row>
        <row r="118">
          <cell r="Q118">
            <v>999</v>
          </cell>
        </row>
        <row r="119">
          <cell r="A119">
            <v>113</v>
          </cell>
        </row>
        <row r="119">
          <cell r="M119">
            <v>999</v>
          </cell>
        </row>
        <row r="119">
          <cell r="Q119">
            <v>999</v>
          </cell>
        </row>
        <row r="120">
          <cell r="A120">
            <v>114</v>
          </cell>
        </row>
        <row r="120">
          <cell r="M120">
            <v>999</v>
          </cell>
        </row>
        <row r="120">
          <cell r="Q120">
            <v>999</v>
          </cell>
        </row>
        <row r="121">
          <cell r="A121">
            <v>115</v>
          </cell>
        </row>
        <row r="121">
          <cell r="M121">
            <v>999</v>
          </cell>
        </row>
        <row r="121">
          <cell r="Q121">
            <v>999</v>
          </cell>
        </row>
        <row r="122">
          <cell r="A122">
            <v>116</v>
          </cell>
        </row>
        <row r="122">
          <cell r="M122">
            <v>999</v>
          </cell>
        </row>
        <row r="122">
          <cell r="Q122">
            <v>999</v>
          </cell>
        </row>
        <row r="123">
          <cell r="A123">
            <v>117</v>
          </cell>
        </row>
        <row r="123">
          <cell r="M123">
            <v>999</v>
          </cell>
        </row>
        <row r="123">
          <cell r="Q123">
            <v>999</v>
          </cell>
        </row>
        <row r="124">
          <cell r="A124">
            <v>118</v>
          </cell>
        </row>
        <row r="124">
          <cell r="M124">
            <v>999</v>
          </cell>
        </row>
        <row r="124">
          <cell r="Q124">
            <v>999</v>
          </cell>
        </row>
        <row r="125">
          <cell r="A125">
            <v>119</v>
          </cell>
        </row>
        <row r="125">
          <cell r="M125">
            <v>999</v>
          </cell>
        </row>
        <row r="125">
          <cell r="Q125">
            <v>999</v>
          </cell>
        </row>
        <row r="126">
          <cell r="A126">
            <v>120</v>
          </cell>
        </row>
        <row r="126">
          <cell r="M126">
            <v>999</v>
          </cell>
        </row>
        <row r="126">
          <cell r="Q126">
            <v>999</v>
          </cell>
        </row>
        <row r="127">
          <cell r="A127">
            <v>121</v>
          </cell>
        </row>
        <row r="127">
          <cell r="M127">
            <v>999</v>
          </cell>
        </row>
        <row r="127">
          <cell r="Q127">
            <v>999</v>
          </cell>
        </row>
        <row r="128">
          <cell r="A128">
            <v>122</v>
          </cell>
        </row>
        <row r="128">
          <cell r="M128">
            <v>999</v>
          </cell>
        </row>
        <row r="128">
          <cell r="Q128">
            <v>999</v>
          </cell>
        </row>
        <row r="129">
          <cell r="A129">
            <v>123</v>
          </cell>
        </row>
        <row r="129">
          <cell r="M129">
            <v>999</v>
          </cell>
        </row>
        <row r="129">
          <cell r="Q129">
            <v>999</v>
          </cell>
        </row>
        <row r="130">
          <cell r="A130">
            <v>124</v>
          </cell>
        </row>
        <row r="130">
          <cell r="M130">
            <v>999</v>
          </cell>
        </row>
        <row r="130">
          <cell r="Q130">
            <v>999</v>
          </cell>
        </row>
        <row r="131">
          <cell r="A131">
            <v>125</v>
          </cell>
        </row>
        <row r="131">
          <cell r="M131">
            <v>999</v>
          </cell>
        </row>
        <row r="131">
          <cell r="Q131">
            <v>999</v>
          </cell>
        </row>
        <row r="132">
          <cell r="A132">
            <v>126</v>
          </cell>
        </row>
        <row r="132">
          <cell r="M132">
            <v>999</v>
          </cell>
        </row>
        <row r="132">
          <cell r="Q132">
            <v>999</v>
          </cell>
        </row>
        <row r="133">
          <cell r="A133">
            <v>127</v>
          </cell>
        </row>
        <row r="133">
          <cell r="M133">
            <v>999</v>
          </cell>
        </row>
        <row r="133">
          <cell r="Q133">
            <v>999</v>
          </cell>
        </row>
        <row r="134">
          <cell r="A134">
            <v>128</v>
          </cell>
        </row>
        <row r="134">
          <cell r="M134">
            <v>999</v>
          </cell>
        </row>
        <row r="134">
          <cell r="Q134">
            <v>999</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5">
          <cell r="V5">
            <v>4</v>
          </cell>
        </row>
        <row r="7">
          <cell r="A7" t="str">
            <v>Line</v>
          </cell>
          <cell r="B7" t="str">
            <v>Family name</v>
          </cell>
          <cell r="C7" t="str">
            <v>First name</v>
          </cell>
          <cell r="D7" t="str">
            <v>Nat.</v>
          </cell>
          <cell r="E7" t="str">
            <v>ITF 18
Rank</v>
          </cell>
          <cell r="F7" t="str">
            <v>Si Main
DA, SE, 16E, Q, LL</v>
          </cell>
          <cell r="G7" t="str">
            <v>Family name</v>
          </cell>
          <cell r="H7" t="str">
            <v>First name</v>
          </cell>
          <cell r="I7" t="str">
            <v>Nat.</v>
          </cell>
        </row>
        <row r="7">
          <cell r="L7" t="str">
            <v>Status
No</v>
          </cell>
          <cell r="M7" t="str">
            <v>ITF 18
Rank</v>
          </cell>
          <cell r="N7" t="str">
            <v>Si Main
DA, SE, 16E, Q</v>
          </cell>
          <cell r="O7" t="str">
            <v>Seq
123</v>
          </cell>
          <cell r="P7" t="str">
            <v>Seq
abc</v>
          </cell>
          <cell r="Q7" t="str">
            <v>Acc
Pri-
ority</v>
          </cell>
          <cell r="R7" t="str">
            <v>Comb
Ranking</v>
          </cell>
          <cell r="S7" t="str">
            <v>Acc.
Tie-
Break</v>
          </cell>
          <cell r="T7" t="str">
            <v>Do Acc
status
DA,WC
A</v>
          </cell>
          <cell r="U7" t="str">
            <v>Display
Rank
ITF18</v>
          </cell>
          <cell r="V7" t="str">
            <v>Seed Pos</v>
          </cell>
        </row>
        <row r="8">
          <cell r="A8">
            <v>1</v>
          </cell>
          <cell r="B8" t="str">
            <v>SEKAR VEERASAMY</v>
          </cell>
          <cell r="C8" t="str">
            <v>WC0018</v>
          </cell>
          <cell r="D8" t="str">
            <v>KA</v>
          </cell>
          <cell r="E8">
            <v>1</v>
          </cell>
        </row>
        <row r="8">
          <cell r="G8" t="str">
            <v>BASAVARAJ</v>
          </cell>
          <cell r="H8" t="str">
            <v>WC0077</v>
          </cell>
          <cell r="I8" t="str">
            <v>KA</v>
          </cell>
        </row>
        <row r="8">
          <cell r="L8">
            <v>999</v>
          </cell>
          <cell r="M8">
            <v>3</v>
          </cell>
        </row>
        <row r="8">
          <cell r="O8" t="str">
            <v>3</v>
          </cell>
          <cell r="P8" t="str">
            <v>a</v>
          </cell>
          <cell r="Q8" t="str">
            <v>3a</v>
          </cell>
          <cell r="R8">
            <v>4</v>
          </cell>
        </row>
        <row r="8">
          <cell r="U8">
            <v>4</v>
          </cell>
          <cell r="V8">
            <v>1</v>
          </cell>
        </row>
        <row r="9">
          <cell r="A9">
            <v>2</v>
          </cell>
          <cell r="B9" t="str">
            <v>MARIAPPAN</v>
          </cell>
          <cell r="C9" t="str">
            <v>WC</v>
          </cell>
          <cell r="D9" t="str">
            <v>TN</v>
          </cell>
          <cell r="E9">
            <v>5</v>
          </cell>
        </row>
        <row r="9">
          <cell r="G9" t="str">
            <v>KARTHIK</v>
          </cell>
          <cell r="H9" t="str">
            <v>WC0009</v>
          </cell>
          <cell r="I9" t="str">
            <v>TN</v>
          </cell>
        </row>
        <row r="9">
          <cell r="L9">
            <v>999</v>
          </cell>
          <cell r="M9">
            <v>4</v>
          </cell>
        </row>
        <row r="9">
          <cell r="O9" t="str">
            <v>3</v>
          </cell>
          <cell r="P9" t="str">
            <v>a</v>
          </cell>
          <cell r="Q9" t="str">
            <v>3a</v>
          </cell>
          <cell r="R9">
            <v>9</v>
          </cell>
        </row>
        <row r="9">
          <cell r="U9">
            <v>9</v>
          </cell>
          <cell r="V9">
            <v>2</v>
          </cell>
        </row>
        <row r="10">
          <cell r="A10">
            <v>3</v>
          </cell>
          <cell r="B10" t="str">
            <v>SATHASIVAM</v>
          </cell>
          <cell r="C10" t="str">
            <v>WC</v>
          </cell>
          <cell r="D10" t="str">
            <v>TN</v>
          </cell>
          <cell r="E10">
            <v>9</v>
          </cell>
        </row>
        <row r="10">
          <cell r="G10" t="str">
            <v>BALACHANDER</v>
          </cell>
          <cell r="H10" t="str">
            <v>WC0006</v>
          </cell>
          <cell r="I10" t="str">
            <v>TN</v>
          </cell>
        </row>
        <row r="10">
          <cell r="L10">
            <v>999</v>
          </cell>
          <cell r="M10">
            <v>2</v>
          </cell>
        </row>
        <row r="10">
          <cell r="O10" t="str">
            <v>3</v>
          </cell>
          <cell r="P10" t="str">
            <v>a</v>
          </cell>
          <cell r="Q10" t="str">
            <v>3a</v>
          </cell>
          <cell r="R10">
            <v>11</v>
          </cell>
        </row>
        <row r="10">
          <cell r="U10">
            <v>11</v>
          </cell>
          <cell r="V10">
            <v>3</v>
          </cell>
        </row>
        <row r="11">
          <cell r="A11">
            <v>4</v>
          </cell>
          <cell r="B11" t="str">
            <v>SURESH KUMAR</v>
          </cell>
          <cell r="C11" t="str">
            <v>WC0015</v>
          </cell>
          <cell r="D11" t="str">
            <v>TN</v>
          </cell>
          <cell r="E11">
            <v>6</v>
          </cell>
        </row>
        <row r="11">
          <cell r="G11" t="str">
            <v>GABREAL</v>
          </cell>
          <cell r="H11" t="str">
            <v>WC0008</v>
          </cell>
          <cell r="I11" t="str">
            <v>TN</v>
          </cell>
        </row>
        <row r="11">
          <cell r="L11">
            <v>999</v>
          </cell>
          <cell r="M11">
            <v>6</v>
          </cell>
        </row>
        <row r="11">
          <cell r="O11" t="str">
            <v>3</v>
          </cell>
          <cell r="P11" t="str">
            <v>a</v>
          </cell>
          <cell r="Q11" t="str">
            <v>3a</v>
          </cell>
          <cell r="R11">
            <v>12</v>
          </cell>
        </row>
        <row r="11">
          <cell r="U11">
            <v>12</v>
          </cell>
          <cell r="V11">
            <v>4</v>
          </cell>
        </row>
        <row r="12">
          <cell r="A12">
            <v>5</v>
          </cell>
          <cell r="B12" t="str">
            <v>M ARUL</v>
          </cell>
          <cell r="C12" t="str">
            <v>WC0036</v>
          </cell>
          <cell r="D12" t="str">
            <v>TN</v>
          </cell>
          <cell r="E12">
            <v>10</v>
          </cell>
        </row>
        <row r="12">
          <cell r="G12" t="str">
            <v>ALEXANDER JAMES</v>
          </cell>
          <cell r="H12" t="str">
            <v>WC33</v>
          </cell>
          <cell r="I12" t="str">
            <v>TN</v>
          </cell>
        </row>
        <row r="12">
          <cell r="L12">
            <v>999</v>
          </cell>
          <cell r="M12">
            <v>10</v>
          </cell>
        </row>
        <row r="12">
          <cell r="O12" t="str">
            <v>3</v>
          </cell>
          <cell r="P12" t="str">
            <v>a</v>
          </cell>
          <cell r="Q12" t="str">
            <v>3a</v>
          </cell>
          <cell r="R12">
            <v>20</v>
          </cell>
        </row>
        <row r="12">
          <cell r="U12">
            <v>20</v>
          </cell>
        </row>
        <row r="13">
          <cell r="A13">
            <v>6</v>
          </cell>
          <cell r="B13" t="str">
            <v>PRADEEP GUPTA</v>
          </cell>
          <cell r="C13" t="str">
            <v>WC0112</v>
          </cell>
          <cell r="D13" t="str">
            <v>DL</v>
          </cell>
          <cell r="E13">
            <v>17</v>
          </cell>
        </row>
        <row r="13">
          <cell r="G13" t="str">
            <v>FIROZ HASAN</v>
          </cell>
          <cell r="H13" t="str">
            <v>WC0111</v>
          </cell>
          <cell r="I13" t="str">
            <v>DL</v>
          </cell>
        </row>
        <row r="13">
          <cell r="L13">
            <v>999</v>
          </cell>
          <cell r="M13">
            <v>13</v>
          </cell>
        </row>
        <row r="13">
          <cell r="O13" t="str">
            <v>3</v>
          </cell>
          <cell r="P13" t="str">
            <v>a</v>
          </cell>
          <cell r="Q13" t="str">
            <v>3a</v>
          </cell>
          <cell r="R13">
            <v>30</v>
          </cell>
        </row>
        <row r="13">
          <cell r="U13">
            <v>30</v>
          </cell>
        </row>
        <row r="14">
          <cell r="A14">
            <v>7</v>
          </cell>
          <cell r="B14" t="str">
            <v>DINESH KUMAR</v>
          </cell>
          <cell r="C14" t="str">
            <v>WC0109</v>
          </cell>
          <cell r="D14" t="str">
            <v>DL</v>
          </cell>
          <cell r="E14">
            <v>19</v>
          </cell>
        </row>
        <row r="14">
          <cell r="G14" t="str">
            <v>RAAJESH RANAL</v>
          </cell>
          <cell r="H14" t="str">
            <v>WC0019</v>
          </cell>
          <cell r="I14" t="str">
            <v>DL</v>
          </cell>
        </row>
        <row r="14">
          <cell r="L14">
            <v>999</v>
          </cell>
          <cell r="M14">
            <v>13</v>
          </cell>
        </row>
        <row r="14">
          <cell r="O14" t="str">
            <v>3</v>
          </cell>
          <cell r="P14" t="str">
            <v>a</v>
          </cell>
          <cell r="Q14" t="str">
            <v>3a</v>
          </cell>
          <cell r="R14">
            <v>32</v>
          </cell>
        </row>
        <row r="14">
          <cell r="U14">
            <v>32</v>
          </cell>
        </row>
        <row r="15">
          <cell r="A15">
            <v>8</v>
          </cell>
          <cell r="B15" t="str">
            <v>KESHVANA</v>
          </cell>
          <cell r="C15" t="str">
            <v>WC0050</v>
          </cell>
          <cell r="D15" t="str">
            <v>KA</v>
          </cell>
          <cell r="E15">
            <v>15</v>
          </cell>
        </row>
        <row r="15">
          <cell r="G15" t="str">
            <v>HANUMANTHAPPA</v>
          </cell>
          <cell r="H15" t="str">
            <v>WC0043</v>
          </cell>
          <cell r="I15" t="str">
            <v>KA</v>
          </cell>
        </row>
        <row r="15">
          <cell r="L15">
            <v>999</v>
          </cell>
          <cell r="M15">
            <v>17</v>
          </cell>
        </row>
        <row r="15">
          <cell r="O15" t="str">
            <v>3</v>
          </cell>
          <cell r="P15" t="str">
            <v>a</v>
          </cell>
          <cell r="Q15" t="str">
            <v>3a</v>
          </cell>
          <cell r="R15">
            <v>32</v>
          </cell>
        </row>
        <row r="15">
          <cell r="U15">
            <v>32</v>
          </cell>
        </row>
        <row r="16">
          <cell r="A16">
            <v>9</v>
          </cell>
          <cell r="B16" t="str">
            <v>ANIL ALMEIDA</v>
          </cell>
          <cell r="C16" t="str">
            <v>WC0025</v>
          </cell>
          <cell r="D16" t="str">
            <v>KA</v>
          </cell>
          <cell r="E16">
            <v>8</v>
          </cell>
        </row>
        <row r="16">
          <cell r="G16" t="str">
            <v>ABDUL GAFAR</v>
          </cell>
          <cell r="H16" t="str">
            <v>WC0069</v>
          </cell>
          <cell r="I16" t="str">
            <v>KA</v>
          </cell>
        </row>
        <row r="16">
          <cell r="L16">
            <v>999</v>
          </cell>
          <cell r="M16">
            <v>27</v>
          </cell>
        </row>
        <row r="16">
          <cell r="O16" t="str">
            <v>3</v>
          </cell>
          <cell r="P16" t="str">
            <v>a</v>
          </cell>
          <cell r="Q16" t="str">
            <v>3a</v>
          </cell>
          <cell r="R16">
            <v>35</v>
          </cell>
        </row>
        <row r="16">
          <cell r="U16">
            <v>35</v>
          </cell>
        </row>
        <row r="17">
          <cell r="A17">
            <v>10</v>
          </cell>
          <cell r="B17" t="str">
            <v>PANDURANGASWAMY</v>
          </cell>
          <cell r="C17" t="str">
            <v>WC0040</v>
          </cell>
          <cell r="D17" t="str">
            <v>KA</v>
          </cell>
          <cell r="E17">
            <v>25</v>
          </cell>
        </row>
        <row r="17">
          <cell r="G17" t="str">
            <v>MALIYADRI</v>
          </cell>
          <cell r="H17" t="str">
            <v>WC0073</v>
          </cell>
          <cell r="I17" t="str">
            <v>KA</v>
          </cell>
        </row>
        <row r="17">
          <cell r="L17">
            <v>999</v>
          </cell>
          <cell r="M17">
            <v>15</v>
          </cell>
        </row>
        <row r="17">
          <cell r="O17" t="str">
            <v>3</v>
          </cell>
          <cell r="P17" t="str">
            <v>a</v>
          </cell>
          <cell r="Q17" t="str">
            <v>3a</v>
          </cell>
          <cell r="R17">
            <v>40</v>
          </cell>
        </row>
        <row r="17">
          <cell r="U17">
            <v>40</v>
          </cell>
        </row>
        <row r="18">
          <cell r="A18">
            <v>11</v>
          </cell>
          <cell r="B18" t="str">
            <v>JITENDERA GUPTA</v>
          </cell>
          <cell r="C18" t="str">
            <v>WC0102</v>
          </cell>
          <cell r="D18" t="str">
            <v>DL</v>
          </cell>
          <cell r="E18">
            <v>22</v>
          </cell>
        </row>
        <row r="18">
          <cell r="G18" t="str">
            <v>SARVESH MISRA</v>
          </cell>
          <cell r="H18" t="str">
            <v>WC0106</v>
          </cell>
          <cell r="I18" t="str">
            <v>DL</v>
          </cell>
        </row>
        <row r="18">
          <cell r="L18">
            <v>0</v>
          </cell>
          <cell r="M18">
            <v>22</v>
          </cell>
        </row>
        <row r="18">
          <cell r="O18">
            <v>0</v>
          </cell>
          <cell r="P18">
            <v>0</v>
          </cell>
          <cell r="Q18" t="str">
            <v>3a</v>
          </cell>
          <cell r="R18">
            <v>44</v>
          </cell>
        </row>
        <row r="18">
          <cell r="U18">
            <v>44</v>
          </cell>
        </row>
        <row r="19">
          <cell r="A19">
            <v>12</v>
          </cell>
          <cell r="B19" t="str">
            <v>ANAND M</v>
          </cell>
          <cell r="C19" t="str">
            <v>WC0117</v>
          </cell>
          <cell r="D19" t="str">
            <v>TN</v>
          </cell>
        </row>
        <row r="19">
          <cell r="G19" t="str">
            <v>ANJINAPPA</v>
          </cell>
          <cell r="H19" t="str">
            <v>WC0095</v>
          </cell>
          <cell r="I19" t="str">
            <v>KA</v>
          </cell>
        </row>
        <row r="19">
          <cell r="L19">
            <v>999</v>
          </cell>
          <cell r="M19">
            <v>19</v>
          </cell>
        </row>
        <row r="19">
          <cell r="O19" t="str">
            <v>3</v>
          </cell>
          <cell r="P19" t="str">
            <v>b</v>
          </cell>
        </row>
        <row r="19">
          <cell r="U19">
            <v>0</v>
          </cell>
        </row>
        <row r="20">
          <cell r="A20">
            <v>13</v>
          </cell>
          <cell r="B20" t="str">
            <v>DEVEGOWDA</v>
          </cell>
          <cell r="C20" t="str">
            <v>WC0027</v>
          </cell>
          <cell r="D20" t="str">
            <v>KA</v>
          </cell>
          <cell r="E20">
            <v>22</v>
          </cell>
        </row>
        <row r="20">
          <cell r="G20" t="str">
            <v>MITESH SHAH</v>
          </cell>
          <cell r="H20" t="str">
            <v>WC0078</v>
          </cell>
          <cell r="I20" t="str">
            <v>MH</v>
          </cell>
        </row>
        <row r="20">
          <cell r="L20">
            <v>999</v>
          </cell>
        </row>
        <row r="20">
          <cell r="O20" t="str">
            <v>3</v>
          </cell>
          <cell r="P20" t="str">
            <v>b</v>
          </cell>
        </row>
        <row r="20">
          <cell r="U20">
            <v>0</v>
          </cell>
        </row>
        <row r="21">
          <cell r="A21">
            <v>14</v>
          </cell>
          <cell r="B21" t="str">
            <v>YAMANAPPA</v>
          </cell>
        </row>
        <row r="21">
          <cell r="D21" t="str">
            <v>KA</v>
          </cell>
        </row>
        <row r="21">
          <cell r="G21" t="str">
            <v>DEVENDR</v>
          </cell>
          <cell r="H21" t="str">
            <v>WC0123</v>
          </cell>
          <cell r="I21" t="str">
            <v>KA</v>
          </cell>
        </row>
        <row r="21">
          <cell r="L21">
            <v>0</v>
          </cell>
          <cell r="M21">
            <v>34</v>
          </cell>
        </row>
        <row r="21">
          <cell r="O21">
            <v>0</v>
          </cell>
          <cell r="P21">
            <v>0</v>
          </cell>
          <cell r="Q21">
            <v>0</v>
          </cell>
          <cell r="R21">
            <v>0</v>
          </cell>
        </row>
        <row r="21">
          <cell r="U21">
            <v>0</v>
          </cell>
        </row>
        <row r="22">
          <cell r="A22">
            <v>15</v>
          </cell>
          <cell r="B22" t="str">
            <v>GANGADRAPPA</v>
          </cell>
        </row>
        <row r="22">
          <cell r="D22" t="str">
            <v>KA</v>
          </cell>
        </row>
        <row r="22">
          <cell r="G22" t="str">
            <v>GOPAL KUMAR</v>
          </cell>
          <cell r="H22" t="str">
            <v>WC0110</v>
          </cell>
          <cell r="I22" t="str">
            <v>DL</v>
          </cell>
        </row>
        <row r="22">
          <cell r="L22">
            <v>0</v>
          </cell>
          <cell r="M22">
            <v>34</v>
          </cell>
        </row>
        <row r="22">
          <cell r="O22">
            <v>0</v>
          </cell>
          <cell r="P22">
            <v>0</v>
          </cell>
          <cell r="Q22">
            <v>0</v>
          </cell>
          <cell r="R22">
            <v>0</v>
          </cell>
        </row>
        <row r="22">
          <cell r="U22">
            <v>0</v>
          </cell>
        </row>
        <row r="23">
          <cell r="A23">
            <v>16</v>
          </cell>
          <cell r="B23" t="str">
            <v>AJAI KEWAT</v>
          </cell>
        </row>
        <row r="23">
          <cell r="D23" t="str">
            <v>MH</v>
          </cell>
        </row>
        <row r="23">
          <cell r="G23" t="str">
            <v>RAMESH MISHRA</v>
          </cell>
        </row>
        <row r="23">
          <cell r="I23" t="str">
            <v>MH</v>
          </cell>
        </row>
        <row r="23">
          <cell r="L23">
            <v>0</v>
          </cell>
        </row>
        <row r="23">
          <cell r="O23">
            <v>0</v>
          </cell>
          <cell r="P23">
            <v>0</v>
          </cell>
          <cell r="Q23">
            <v>0</v>
          </cell>
          <cell r="R23">
            <v>0</v>
          </cell>
        </row>
        <row r="23">
          <cell r="U23">
            <v>0</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5" Type="http://schemas.openxmlformats.org/officeDocument/2006/relationships/ctrlProp" Target="../ctrlProps/ctrlProp2.xml"/><Relationship Id="rId4" Type="http://schemas.openxmlformats.org/officeDocument/2006/relationships/ctrlProp" Target="../ctrlProps/ctrlProp1.xml"/><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5" Type="http://schemas.openxmlformats.org/officeDocument/2006/relationships/ctrlProp" Target="../ctrlProps/ctrlProp4.xml"/><Relationship Id="rId4" Type="http://schemas.openxmlformats.org/officeDocument/2006/relationships/ctrlProp" Target="../ctrlProps/ctrlProp3.xml"/><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5" Type="http://schemas.openxmlformats.org/officeDocument/2006/relationships/ctrlProp" Target="../ctrlProps/ctrlProp6.xml"/><Relationship Id="rId4" Type="http://schemas.openxmlformats.org/officeDocument/2006/relationships/ctrlProp" Target="../ctrlProps/ctrlProp5.xml"/><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5" Type="http://schemas.openxmlformats.org/officeDocument/2006/relationships/ctrlProp" Target="../ctrlProps/ctrlProp8.xml"/><Relationship Id="rId4" Type="http://schemas.openxmlformats.org/officeDocument/2006/relationships/ctrlProp" Target="../ctrlProps/ctrlProp7.xml"/><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5" Type="http://schemas.openxmlformats.org/officeDocument/2006/relationships/ctrlProp" Target="../ctrlProps/ctrlProp10.xml"/><Relationship Id="rId4" Type="http://schemas.openxmlformats.org/officeDocument/2006/relationships/ctrlProp" Target="../ctrlProps/ctrlProp9.xml"/><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5" Type="http://schemas.openxmlformats.org/officeDocument/2006/relationships/ctrlProp" Target="../ctrlProps/ctrlProp12.xml"/><Relationship Id="rId4" Type="http://schemas.openxmlformats.org/officeDocument/2006/relationships/ctrlProp" Target="../ctrlProps/ctrlProp11.xml"/><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comments" Target="../comments6.xml"/></Relationships>
</file>

<file path=xl/worksheets/_rels/sheet8.xml.rels><?xml version="1.0" encoding="UTF-8" standalone="yes"?>
<Relationships xmlns="http://schemas.openxmlformats.org/package/2006/relationships"><Relationship Id="rId5" Type="http://schemas.openxmlformats.org/officeDocument/2006/relationships/ctrlProp" Target="../ctrlProps/ctrlProp14.xml"/><Relationship Id="rId4" Type="http://schemas.openxmlformats.org/officeDocument/2006/relationships/ctrlProp" Target="../ctrlProps/ctrlProp13.xml"/><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comments" Target="../comments7.xml"/></Relationships>
</file>

<file path=xl/worksheets/_rels/sheet9.xml.rels><?xml version="1.0" encoding="UTF-8" standalone="yes"?>
<Relationships xmlns="http://schemas.openxmlformats.org/package/2006/relationships"><Relationship Id="rId5" Type="http://schemas.openxmlformats.org/officeDocument/2006/relationships/ctrlProp" Target="../ctrlProps/ctrlProp16.xml"/><Relationship Id="rId4" Type="http://schemas.openxmlformats.org/officeDocument/2006/relationships/ctrlProp" Target="../ctrlProps/ctrlProp15.xml"/><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H39"/>
  <sheetViews>
    <sheetView topLeftCell="A7" workbookViewId="0">
      <selection activeCell="D23" sqref="D23"/>
    </sheetView>
  </sheetViews>
  <sheetFormatPr defaultColWidth="9" defaultRowHeight="14.4" outlineLevelCol="7"/>
  <cols>
    <col min="1" max="1" width="9" style="137"/>
    <col min="2" max="2" width="6.33333333333333" style="137" customWidth="1"/>
    <col min="3" max="3" width="27.7777777777778" style="137" customWidth="1"/>
    <col min="4" max="7" width="9" style="137"/>
    <col min="8" max="8" width="9" style="335"/>
    <col min="9" max="16384" width="9" style="137"/>
  </cols>
  <sheetData>
    <row r="3" ht="18" spans="1:8">
      <c r="A3" s="336" t="s">
        <v>0</v>
      </c>
      <c r="B3" s="337"/>
    </row>
    <row r="5" spans="1:8">
      <c r="C5" s="338" t="s">
        <v>1</v>
      </c>
    </row>
    <row r="7" spans="1:8">
      <c r="C7" s="338" t="s">
        <v>2</v>
      </c>
    </row>
    <row r="8" ht="15.15" spans="1:8">
      <c r="D8" s="339"/>
      <c r="E8" s="339"/>
      <c r="F8" s="339"/>
      <c r="G8" s="339"/>
    </row>
    <row r="9" ht="15.15" spans="1:8">
      <c r="B9" s="340" t="s">
        <v>3</v>
      </c>
      <c r="C9" s="341" t="s">
        <v>4</v>
      </c>
      <c r="D9" s="342" t="s">
        <v>5</v>
      </c>
      <c r="E9" s="342" t="s">
        <v>6</v>
      </c>
      <c r="F9" s="342" t="s">
        <v>7</v>
      </c>
      <c r="G9" s="342" t="s">
        <v>8</v>
      </c>
      <c r="H9" s="343" t="s">
        <v>9</v>
      </c>
    </row>
    <row r="10" spans="1:8">
      <c r="B10" s="344">
        <v>1</v>
      </c>
      <c r="C10" s="345" t="s">
        <v>10</v>
      </c>
      <c r="D10" s="346"/>
      <c r="E10" s="347" t="s">
        <v>11</v>
      </c>
      <c r="F10" s="347" t="s">
        <v>12</v>
      </c>
      <c r="G10" s="347" t="s">
        <v>13</v>
      </c>
      <c r="H10" s="348" t="s">
        <v>14</v>
      </c>
    </row>
    <row r="11" spans="1:8">
      <c r="B11" s="349">
        <v>2</v>
      </c>
      <c r="C11" s="350" t="s">
        <v>15</v>
      </c>
      <c r="D11" s="351" t="s">
        <v>16</v>
      </c>
      <c r="E11" s="352"/>
      <c r="F11" s="351" t="s">
        <v>17</v>
      </c>
      <c r="G11" s="351" t="s">
        <v>18</v>
      </c>
      <c r="H11" s="353" t="s">
        <v>19</v>
      </c>
    </row>
    <row r="12" spans="1:8">
      <c r="B12" s="349">
        <v>3</v>
      </c>
      <c r="C12" s="350" t="s">
        <v>20</v>
      </c>
      <c r="D12" s="351" t="s">
        <v>21</v>
      </c>
      <c r="E12" s="351" t="s">
        <v>22</v>
      </c>
      <c r="F12" s="352"/>
      <c r="G12" s="351" t="s">
        <v>23</v>
      </c>
      <c r="H12" s="353" t="s">
        <v>24</v>
      </c>
    </row>
    <row r="13" spans="1:8">
      <c r="D13" s="354"/>
      <c r="E13" s="354"/>
      <c r="F13" s="354"/>
      <c r="G13" s="354"/>
      <c r="H13" s="355"/>
    </row>
    <row r="14" spans="1:8">
      <c r="C14" s="137" t="s">
        <v>25</v>
      </c>
      <c r="D14" s="354"/>
      <c r="E14" s="354"/>
      <c r="F14" s="354"/>
      <c r="G14" s="354"/>
      <c r="H14" s="355"/>
    </row>
    <row r="15" ht="15.15" spans="1:8">
      <c r="D15" s="354"/>
      <c r="E15" s="354"/>
      <c r="F15" s="354"/>
      <c r="G15" s="354"/>
      <c r="H15" s="355"/>
    </row>
    <row r="16" ht="15.15" spans="1:8">
      <c r="B16" s="340" t="s">
        <v>3</v>
      </c>
      <c r="C16" s="341" t="s">
        <v>4</v>
      </c>
      <c r="D16" s="342" t="s">
        <v>26</v>
      </c>
      <c r="E16" s="342" t="s">
        <v>27</v>
      </c>
      <c r="F16" s="342" t="s">
        <v>28</v>
      </c>
      <c r="G16" s="342" t="s">
        <v>8</v>
      </c>
      <c r="H16" s="343" t="s">
        <v>9</v>
      </c>
    </row>
    <row r="17" spans="2:8">
      <c r="B17" s="349">
        <v>1</v>
      </c>
      <c r="C17" s="350" t="s">
        <v>29</v>
      </c>
      <c r="D17" s="352"/>
      <c r="E17" s="351" t="s">
        <v>30</v>
      </c>
      <c r="F17" s="351" t="s">
        <v>12</v>
      </c>
      <c r="G17" s="351" t="s">
        <v>31</v>
      </c>
      <c r="H17" s="353" t="s">
        <v>24</v>
      </c>
    </row>
    <row r="18" spans="2:8">
      <c r="B18" s="344">
        <v>2</v>
      </c>
      <c r="C18" s="345" t="s">
        <v>32</v>
      </c>
      <c r="D18" s="347" t="s">
        <v>33</v>
      </c>
      <c r="E18" s="356"/>
      <c r="F18" s="347" t="s">
        <v>12</v>
      </c>
      <c r="G18" s="347" t="s">
        <v>34</v>
      </c>
      <c r="H18" s="357" t="s">
        <v>14</v>
      </c>
    </row>
    <row r="19" spans="2:8">
      <c r="B19" s="349">
        <v>3</v>
      </c>
      <c r="C19" s="350" t="s">
        <v>28</v>
      </c>
      <c r="D19" s="351" t="s">
        <v>21</v>
      </c>
      <c r="E19" s="351" t="s">
        <v>21</v>
      </c>
      <c r="F19" s="352"/>
      <c r="G19" s="351" t="s">
        <v>35</v>
      </c>
      <c r="H19" s="353" t="s">
        <v>19</v>
      </c>
    </row>
    <row r="20" spans="2:8">
      <c r="D20" s="339"/>
      <c r="E20" s="339"/>
      <c r="F20" s="339"/>
      <c r="G20" s="339"/>
      <c r="H20" s="355"/>
    </row>
    <row r="21" spans="2:8">
      <c r="C21" s="358" t="s">
        <v>36</v>
      </c>
    </row>
    <row r="22" spans="2:8">
      <c r="C22" s="137" t="s">
        <v>37</v>
      </c>
    </row>
    <row r="23" spans="2:8">
      <c r="C23" s="358"/>
    </row>
    <row r="24" spans="2:8">
      <c r="C24" s="359" t="s">
        <v>38</v>
      </c>
    </row>
    <row r="26" spans="2:8">
      <c r="C26" s="358" t="s">
        <v>39</v>
      </c>
    </row>
    <row r="27" spans="2:8">
      <c r="B27" s="137">
        <v>1</v>
      </c>
      <c r="C27" s="137" t="s">
        <v>40</v>
      </c>
    </row>
    <row r="29" spans="2:8">
      <c r="C29" s="358" t="s">
        <v>41</v>
      </c>
    </row>
    <row r="30" spans="2:8">
      <c r="B30" s="137">
        <v>1</v>
      </c>
      <c r="C30" s="137" t="s">
        <v>32</v>
      </c>
    </row>
    <row r="32" spans="2:8">
      <c r="C32" s="358" t="s">
        <v>42</v>
      </c>
    </row>
    <row r="33" spans="2:3">
      <c r="B33" s="137">
        <v>1</v>
      </c>
      <c r="C33" s="137" t="s">
        <v>20</v>
      </c>
    </row>
    <row r="34" spans="2:3">
      <c r="B34" s="137">
        <v>2</v>
      </c>
      <c r="C34" s="137" t="s">
        <v>29</v>
      </c>
    </row>
    <row r="37" spans="2:3">
      <c r="C37" s="358" t="s">
        <v>43</v>
      </c>
    </row>
    <row r="38" spans="2:3">
      <c r="B38" s="137">
        <v>1</v>
      </c>
      <c r="C38" s="137" t="s">
        <v>28</v>
      </c>
    </row>
    <row r="39" spans="2:3">
      <c r="B39" s="137">
        <v>2</v>
      </c>
      <c r="C39" s="137" t="s">
        <v>15</v>
      </c>
    </row>
  </sheetData>
  <pageMargins left="0.7" right="0.7" top="0.75" bottom="0.75" header="0.3" footer="0.3"/>
  <pageSetup paperSize="256"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81"/>
  <sheetViews>
    <sheetView showGridLines="0" showZeros="0" topLeftCell="A17" workbookViewId="0">
      <selection activeCell="V9" sqref="V9"/>
    </sheetView>
  </sheetViews>
  <sheetFormatPr defaultColWidth="9" defaultRowHeight="13.2"/>
  <cols>
    <col min="1" max="2" width="3.33333333333333" customWidth="1"/>
    <col min="3" max="3" width="4.66666666666667" customWidth="1"/>
    <col min="4" max="4" width="4.33333333333333" customWidth="1"/>
    <col min="5" max="5" width="25.8888888888889" customWidth="1"/>
    <col min="6" max="6" width="2.66666666666667" customWidth="1"/>
    <col min="7" max="7" width="7.66666666666667" customWidth="1"/>
    <col min="8" max="8" width="5.88888888888889" customWidth="1"/>
    <col min="9" max="9" width="1.66666666666667" style="7" customWidth="1"/>
    <col min="10" max="10" width="10.6666666666667" style="17" customWidth="1"/>
    <col min="11" max="11" width="1.66666666666667" style="7" customWidth="1"/>
    <col min="12" max="12" width="10.6666666666667" style="2" customWidth="1"/>
    <col min="13" max="13" width="1.66666666666667" style="8" customWidth="1"/>
    <col min="14" max="14" width="10.6666666666667" style="2" customWidth="1"/>
    <col min="15" max="15" width="1.66666666666667" style="7" customWidth="1"/>
    <col min="16" max="16" width="10.6666666666667" style="2" customWidth="1"/>
    <col min="17" max="17" width="1.66666666666667" style="8" customWidth="1"/>
    <col min="19" max="19" width="8.66666666666667" customWidth="1"/>
    <col min="20" max="20" width="8.88888888888889" hidden="1" customWidth="1"/>
    <col min="21" max="21" width="5.66666666666667" customWidth="1"/>
  </cols>
  <sheetData>
    <row r="1" s="1" customFormat="1" ht="21.75" customHeight="1" spans="1:20">
      <c r="A1" s="298" t="s">
        <v>44</v>
      </c>
      <c r="B1" s="239"/>
      <c r="I1" s="240"/>
      <c r="J1" s="11"/>
      <c r="K1" s="241"/>
      <c r="L1" s="242"/>
      <c r="M1" s="240"/>
      <c r="N1" s="1" t="s">
        <v>45</v>
      </c>
      <c r="O1" s="240"/>
      <c r="Q1" s="240"/>
    </row>
    <row r="2" s="2" customFormat="1" spans="1:20">
      <c r="A2" s="15"/>
      <c r="B2" s="15"/>
      <c r="C2" s="15"/>
      <c r="D2" s="15"/>
      <c r="E2" s="241" t="s">
        <v>46</v>
      </c>
      <c r="F2" s="16"/>
      <c r="I2" s="8"/>
      <c r="J2" s="13" t="s">
        <v>47</v>
      </c>
      <c r="K2" s="241"/>
      <c r="L2" s="241"/>
      <c r="M2" s="8"/>
      <c r="O2" s="8"/>
      <c r="Q2" s="8"/>
    </row>
    <row r="3" s="3" customFormat="1" ht="10.5" customHeight="1" spans="1:20">
      <c r="A3" s="243" t="s">
        <v>48</v>
      </c>
      <c r="B3" s="243"/>
      <c r="C3" s="243"/>
      <c r="D3" s="243"/>
      <c r="E3" s="243"/>
      <c r="F3" s="243" t="s">
        <v>49</v>
      </c>
      <c r="G3" s="243"/>
      <c r="H3" s="243"/>
      <c r="I3" s="244"/>
      <c r="J3" s="21" t="s">
        <v>50</v>
      </c>
      <c r="K3" s="20"/>
      <c r="L3" s="22" t="s">
        <v>51</v>
      </c>
      <c r="M3" s="244"/>
      <c r="N3" s="243"/>
      <c r="O3" s="244"/>
      <c r="P3" s="243"/>
      <c r="Q3" s="246" t="s">
        <v>52</v>
      </c>
    </row>
    <row r="4" s="4" customFormat="1" ht="11.25" customHeight="1" spans="1:20">
      <c r="A4" s="23" t="s">
        <v>53</v>
      </c>
      <c r="B4" s="23"/>
      <c r="C4" s="23"/>
      <c r="D4" s="247"/>
      <c r="E4" s="247"/>
      <c r="F4" s="24" t="s">
        <v>54</v>
      </c>
      <c r="G4" s="248"/>
      <c r="H4" s="247"/>
      <c r="I4" s="249"/>
      <c r="J4" s="27">
        <f>'[3]Week SetUp'!$D$10</f>
        <v>0</v>
      </c>
      <c r="K4" s="26"/>
      <c r="L4" s="28">
        <f>'[3]Week SetUp'!$A$12</f>
        <v>0</v>
      </c>
      <c r="M4" s="249"/>
      <c r="N4" s="247"/>
      <c r="O4" s="249"/>
      <c r="P4" s="247"/>
      <c r="Q4" s="145" t="s">
        <v>55</v>
      </c>
    </row>
    <row r="5" s="3" customFormat="1" ht="9.6" spans="1:20">
      <c r="A5" s="251"/>
      <c r="B5" s="252" t="s">
        <v>56</v>
      </c>
      <c r="C5" s="252" t="str">
        <f>IF(OR(F2="Week 3",F2="Masters"),"CP","Rank")</f>
        <v>Rank</v>
      </c>
      <c r="D5" s="252" t="s">
        <v>57</v>
      </c>
      <c r="E5" s="253" t="s">
        <v>58</v>
      </c>
      <c r="F5" s="253" t="s">
        <v>59</v>
      </c>
      <c r="G5" s="253"/>
      <c r="H5" s="253" t="s">
        <v>60</v>
      </c>
      <c r="I5" s="253"/>
      <c r="J5" s="31" t="s">
        <v>61</v>
      </c>
      <c r="K5" s="254"/>
      <c r="L5" s="252" t="s">
        <v>62</v>
      </c>
      <c r="M5" s="254"/>
      <c r="N5" s="252" t="s">
        <v>63</v>
      </c>
      <c r="O5" s="254"/>
      <c r="P5" s="252" t="s">
        <v>64</v>
      </c>
      <c r="Q5" s="255"/>
    </row>
    <row r="6" s="3" customFormat="1" ht="3.75" customHeight="1" spans="1:20">
      <c r="A6" s="256"/>
      <c r="B6" s="37"/>
      <c r="C6" s="37"/>
      <c r="D6" s="37"/>
      <c r="E6" s="257"/>
      <c r="F6" s="257"/>
      <c r="G6" s="5"/>
      <c r="H6" s="257"/>
      <c r="I6" s="258"/>
      <c r="J6" s="36"/>
      <c r="K6" s="258"/>
      <c r="L6" s="37"/>
      <c r="M6" s="258"/>
      <c r="N6" s="37"/>
      <c r="O6" s="258"/>
      <c r="P6" s="37"/>
      <c r="Q6" s="259"/>
    </row>
    <row r="7" s="5" customFormat="1" ht="10.5" customHeight="1" spans="1:20">
      <c r="A7" s="260">
        <v>1</v>
      </c>
      <c r="B7" s="43">
        <f>IF($D7="","",VLOOKUP($D7,'[3]Boys Do Main Draw Prep'!$A$7:$V$23,20))</f>
        <v>0</v>
      </c>
      <c r="C7" s="43">
        <f>IF($D7="","",VLOOKUP($D7,'[3]Boys Do Main Draw Prep'!$A$7:$V$23,21))</f>
        <v>4</v>
      </c>
      <c r="D7" s="44">
        <v>1</v>
      </c>
      <c r="E7" s="45" t="str">
        <f>UPPER(IF($D7="","",VLOOKUP($D7,'[3]Boys Do Main Draw Prep'!$A$7:$V$23,2)))</f>
        <v>SEKAR VEERASAMY</v>
      </c>
      <c r="F7" s="45" t="str">
        <f>IF($D7="","",VLOOKUP($D7,'[3]Boys Do Main Draw Prep'!$A$7:$V$23,3))</f>
        <v>WC0018</v>
      </c>
      <c r="G7" s="261"/>
      <c r="H7" s="45" t="str">
        <f>IF($D7="","",VLOOKUP($D7,'[3]Boys Do Main Draw Prep'!$A$7:$V$23,4))</f>
        <v>KA</v>
      </c>
      <c r="I7" s="262"/>
      <c r="J7" s="86"/>
      <c r="K7" s="263"/>
      <c r="L7" s="153"/>
      <c r="M7" s="263"/>
      <c r="N7" s="153"/>
      <c r="O7" s="263"/>
      <c r="P7" s="153"/>
      <c r="Q7" s="159"/>
      <c r="R7" s="52"/>
      <c r="T7" s="53" t="str">
        <f>'[3]SetUp Officials'!P21</f>
        <v>Umpire</v>
      </c>
    </row>
    <row r="8" s="5" customFormat="1" ht="9.6" customHeight="1" spans="1:20">
      <c r="A8" s="162"/>
      <c r="B8" s="154"/>
      <c r="C8" s="154"/>
      <c r="D8" s="154"/>
      <c r="E8" s="45" t="str">
        <f>UPPER(IF($D7="","",VLOOKUP($D7,'[3]Boys Do Main Draw Prep'!$A$7:$V$23,7)))</f>
        <v>BASAVARAJ</v>
      </c>
      <c r="F8" s="45" t="str">
        <f>IF($D7="","",VLOOKUP($D7,'[3]Boys Do Main Draw Prep'!$A$7:$V$23,8))</f>
        <v>WC0077</v>
      </c>
      <c r="G8" s="261"/>
      <c r="H8" s="45" t="str">
        <f>IF($D7="","",VLOOKUP($D7,'[3]Boys Do Main Draw Prep'!$A$7:$V$23,9))</f>
        <v>KA</v>
      </c>
      <c r="I8" s="264"/>
      <c r="J8" s="332" t="str">
        <f>IF(I8="a",E7,IF(I8="b",E9,""))</f>
        <v/>
      </c>
      <c r="K8" s="263"/>
      <c r="L8" s="153"/>
      <c r="M8" s="263"/>
      <c r="N8" s="153"/>
      <c r="O8" s="263"/>
      <c r="P8" s="153"/>
      <c r="Q8" s="159"/>
      <c r="R8" s="52"/>
      <c r="T8" s="58" t="str">
        <f>'[3]SetUp Officials'!P22</f>
        <v> </v>
      </c>
    </row>
    <row r="9" s="5" customFormat="1" ht="9.6" customHeight="1" spans="1:20">
      <c r="A9" s="162"/>
      <c r="B9" s="154"/>
      <c r="C9" s="154"/>
      <c r="D9" s="154"/>
      <c r="E9" s="153"/>
      <c r="F9" s="153"/>
      <c r="H9" s="153"/>
      <c r="I9" s="265"/>
      <c r="J9" s="333" t="str">
        <f>E7</f>
        <v>SEKAR VEERASAMY</v>
      </c>
      <c r="K9" s="267"/>
      <c r="L9" s="153"/>
      <c r="M9" s="263"/>
      <c r="N9" s="153"/>
      <c r="O9" s="263"/>
      <c r="P9" s="153"/>
      <c r="Q9" s="159"/>
      <c r="R9" s="52"/>
      <c r="T9" s="58" t="str">
        <f>'[3]SetUp Officials'!P23</f>
        <v> </v>
      </c>
    </row>
    <row r="10" s="5" customFormat="1" ht="9.6" customHeight="1" spans="1:20">
      <c r="A10" s="162"/>
      <c r="B10" s="154"/>
      <c r="C10" s="154"/>
      <c r="D10" s="154"/>
      <c r="E10" s="153"/>
      <c r="F10" s="153"/>
      <c r="H10" s="194" t="s">
        <v>65</v>
      </c>
      <c r="I10" s="201"/>
      <c r="J10" s="321" t="str">
        <f>E8</f>
        <v>BASAVARAJ</v>
      </c>
      <c r="K10" s="268"/>
      <c r="L10" s="153"/>
      <c r="M10" s="263"/>
      <c r="N10" s="153"/>
      <c r="O10" s="263"/>
      <c r="P10" s="153"/>
      <c r="Q10" s="159"/>
      <c r="R10" s="52"/>
      <c r="T10" s="58" t="str">
        <f>'[3]SetUp Officials'!P24</f>
        <v> </v>
      </c>
    </row>
    <row r="11" s="5" customFormat="1" ht="9.6" customHeight="1" spans="1:20">
      <c r="A11" s="162">
        <v>2</v>
      </c>
      <c r="B11" s="43">
        <f>IF($D11="","",VLOOKUP($D11,'[3]Boys Do Main Draw Prep'!$A$7:$V$23,20))</f>
        <v>0</v>
      </c>
      <c r="C11" s="43">
        <f>IF($D11="","",VLOOKUP($D11,'[3]Boys Do Main Draw Prep'!$A$7:$V$23,21))</f>
        <v>0</v>
      </c>
      <c r="D11" s="44">
        <v>12</v>
      </c>
      <c r="E11" s="43" t="str">
        <f>UPPER(IF($D11="","",VLOOKUP($D11,'[3]Boys Do Main Draw Prep'!$A$7:$V$23,2)))</f>
        <v>ANAND M</v>
      </c>
      <c r="F11" s="43" t="str">
        <f>IF($D11="","",VLOOKUP($D11,'[3]Boys Do Main Draw Prep'!$A$7:$V$23,3))</f>
        <v>WC0117</v>
      </c>
      <c r="G11" s="270"/>
      <c r="H11" s="43" t="str">
        <f>IF($D11="","",VLOOKUP($D11,'[3]Boys Do Main Draw Prep'!$A$7:$V$23,4))</f>
        <v>TN</v>
      </c>
      <c r="I11" s="271"/>
      <c r="J11" s="186" t="s">
        <v>66</v>
      </c>
      <c r="K11" s="272"/>
      <c r="L11" s="266"/>
      <c r="M11" s="267"/>
      <c r="N11" s="153"/>
      <c r="O11" s="263"/>
      <c r="P11" s="153"/>
      <c r="Q11" s="159"/>
      <c r="R11" s="52"/>
      <c r="T11" s="58" t="str">
        <f>'[3]SetUp Officials'!P25</f>
        <v> </v>
      </c>
    </row>
    <row r="12" s="5" customFormat="1" ht="9.6" customHeight="1" spans="1:20">
      <c r="A12" s="162"/>
      <c r="B12" s="154"/>
      <c r="C12" s="154"/>
      <c r="D12" s="154"/>
      <c r="E12" s="43" t="str">
        <f>UPPER(IF($D11="","",VLOOKUP($D11,'[3]Boys Do Main Draw Prep'!$A$7:$V$23,7)))</f>
        <v>ANJINAPPA</v>
      </c>
      <c r="F12" s="43" t="str">
        <f>IF($D11="","",VLOOKUP($D11,'[3]Boys Do Main Draw Prep'!$A$7:$V$23,8))</f>
        <v>WC0095</v>
      </c>
      <c r="G12" s="270"/>
      <c r="H12" s="43" t="str">
        <f>IF($D11="","",VLOOKUP($D11,'[3]Boys Do Main Draw Prep'!$A$7:$V$23,9))</f>
        <v>KA</v>
      </c>
      <c r="I12" s="264"/>
      <c r="J12" s="86"/>
      <c r="K12" s="272"/>
      <c r="L12" s="153"/>
      <c r="M12" s="273"/>
      <c r="N12" s="153"/>
      <c r="O12" s="263"/>
      <c r="P12" s="153"/>
      <c r="Q12" s="159"/>
      <c r="R12" s="52"/>
      <c r="T12" s="58" t="str">
        <f>'[3]SetUp Officials'!P26</f>
        <v> </v>
      </c>
    </row>
    <row r="13" s="5" customFormat="1" ht="9.6" customHeight="1" spans="1:20">
      <c r="A13" s="162"/>
      <c r="B13" s="154"/>
      <c r="C13" s="154"/>
      <c r="D13" s="199"/>
      <c r="E13" s="153"/>
      <c r="F13" s="153"/>
      <c r="H13" s="153"/>
      <c r="I13" s="274"/>
      <c r="J13" s="86"/>
      <c r="K13" s="265"/>
      <c r="L13" s="297" t="str">
        <f>J9</f>
        <v>SEKAR VEERASAMY</v>
      </c>
      <c r="M13" s="263"/>
      <c r="N13" s="153"/>
      <c r="O13" s="263"/>
      <c r="P13" s="153"/>
      <c r="Q13" s="159"/>
      <c r="R13" s="52"/>
      <c r="T13" s="58" t="str">
        <f>'[3]SetUp Officials'!P27</f>
        <v> </v>
      </c>
    </row>
    <row r="14" s="5" customFormat="1" ht="9.6" customHeight="1" spans="1:20">
      <c r="A14" s="162"/>
      <c r="B14" s="154"/>
      <c r="C14" s="154"/>
      <c r="D14" s="199"/>
      <c r="E14" s="153"/>
      <c r="F14" s="153"/>
      <c r="H14" s="153"/>
      <c r="I14" s="274"/>
      <c r="J14" s="303" t="s">
        <v>65</v>
      </c>
      <c r="K14" s="201"/>
      <c r="L14" s="212" t="str">
        <f>J10</f>
        <v>BASAVARAJ</v>
      </c>
      <c r="M14" s="268"/>
      <c r="N14" s="153"/>
      <c r="O14" s="263"/>
      <c r="P14" s="153"/>
      <c r="Q14" s="159"/>
      <c r="R14" s="52"/>
      <c r="T14" s="58" t="str">
        <f>'[3]SetUp Officials'!P28</f>
        <v> </v>
      </c>
    </row>
    <row r="15" s="5" customFormat="1" ht="9.6" customHeight="1" spans="1:20">
      <c r="A15" s="162">
        <v>3</v>
      </c>
      <c r="B15" s="43">
        <f>IF($D15="","",VLOOKUP($D15,'[3]Boys Do Main Draw Prep'!$A$7:$V$23,20))</f>
        <v>0</v>
      </c>
      <c r="C15" s="43">
        <f>IF($D15="","",VLOOKUP($D15,'[3]Boys Do Main Draw Prep'!$A$7:$V$23,21))</f>
        <v>0</v>
      </c>
      <c r="D15" s="44">
        <v>15</v>
      </c>
      <c r="E15" s="43" t="str">
        <f>UPPER(IF($D15="","",VLOOKUP($D15,'[3]Boys Do Main Draw Prep'!$A$7:$V$23,2)))</f>
        <v>GANGADRAPPA</v>
      </c>
      <c r="F15" s="43">
        <f>IF($D15="","",VLOOKUP($D15,'[3]Boys Do Main Draw Prep'!$A$7:$V$23,3))</f>
        <v>0</v>
      </c>
      <c r="G15" s="270"/>
      <c r="H15" s="43" t="str">
        <f>IF($D15="","",VLOOKUP($D15,'[3]Boys Do Main Draw Prep'!$A$7:$V$23,4))</f>
        <v>KA</v>
      </c>
      <c r="I15" s="262"/>
      <c r="J15" s="86"/>
      <c r="K15" s="272"/>
      <c r="L15" s="307" t="s">
        <v>66</v>
      </c>
      <c r="M15" s="272"/>
      <c r="N15" s="266"/>
      <c r="O15" s="263"/>
      <c r="P15" s="153"/>
      <c r="Q15" s="159"/>
      <c r="R15" s="52"/>
      <c r="T15" s="58" t="str">
        <f>'[3]SetUp Officials'!P29</f>
        <v> </v>
      </c>
    </row>
    <row r="16" s="5" customFormat="1" ht="9.6" customHeight="1" spans="1:20">
      <c r="A16" s="162"/>
      <c r="B16" s="154"/>
      <c r="C16" s="154"/>
      <c r="D16" s="154"/>
      <c r="E16" s="43" t="str">
        <f>UPPER(IF($D15="","",VLOOKUP($D15,'[3]Boys Do Main Draw Prep'!$A$7:$V$23,7)))</f>
        <v>GOPAL KUMAR</v>
      </c>
      <c r="F16" s="43" t="str">
        <f>IF($D15="","",VLOOKUP($D15,'[3]Boys Do Main Draw Prep'!$A$7:$V$23,8))</f>
        <v>WC0110</v>
      </c>
      <c r="G16" s="270"/>
      <c r="H16" s="43" t="str">
        <f>IF($D15="","",VLOOKUP($D15,'[3]Boys Do Main Draw Prep'!$A$7:$V$23,9))</f>
        <v>DL</v>
      </c>
      <c r="I16" s="264"/>
      <c r="J16" s="332" t="str">
        <f>IF(I16="a",E15,IF(I16="b",E17,""))</f>
        <v/>
      </c>
      <c r="K16" s="272"/>
      <c r="L16" s="153"/>
      <c r="M16" s="272"/>
      <c r="N16" s="153"/>
      <c r="O16" s="263"/>
      <c r="P16" s="153"/>
      <c r="Q16" s="159"/>
      <c r="R16" s="52"/>
      <c r="T16" s="75" t="str">
        <f>'[3]SetUp Officials'!P30</f>
        <v>None</v>
      </c>
    </row>
    <row r="17" s="5" customFormat="1" ht="9.6" customHeight="1" spans="1:18">
      <c r="A17" s="162"/>
      <c r="B17" s="154"/>
      <c r="C17" s="154"/>
      <c r="D17" s="199"/>
      <c r="E17" s="153"/>
      <c r="F17" s="153"/>
      <c r="H17" s="153"/>
      <c r="I17" s="265"/>
      <c r="J17" s="304" t="str">
        <f>E19</f>
        <v>DEVEGOWDA</v>
      </c>
      <c r="K17" s="275"/>
      <c r="L17" s="153"/>
      <c r="M17" s="272"/>
      <c r="N17" s="153"/>
      <c r="O17" s="263"/>
      <c r="P17" s="153"/>
      <c r="Q17" s="159"/>
      <c r="R17" s="52"/>
    </row>
    <row r="18" s="5" customFormat="1" ht="9.6" customHeight="1" spans="1:18">
      <c r="A18" s="162"/>
      <c r="B18" s="154"/>
      <c r="C18" s="154"/>
      <c r="D18" s="199"/>
      <c r="E18" s="153"/>
      <c r="F18" s="153"/>
      <c r="H18" s="194" t="s">
        <v>65</v>
      </c>
      <c r="I18" s="201"/>
      <c r="J18" s="301" t="str">
        <f>E20</f>
        <v>MITESH SHAH</v>
      </c>
      <c r="K18" s="264"/>
      <c r="L18" s="153"/>
      <c r="M18" s="272"/>
      <c r="N18" s="153"/>
      <c r="O18" s="263"/>
      <c r="P18" s="153"/>
      <c r="Q18" s="159"/>
      <c r="R18" s="52"/>
    </row>
    <row r="19" s="5" customFormat="1" ht="9.6" customHeight="1" spans="1:18">
      <c r="A19" s="162">
        <v>4</v>
      </c>
      <c r="B19" s="43">
        <f>IF($D19="","",VLOOKUP($D19,'[3]Boys Do Main Draw Prep'!$A$7:$V$23,20))</f>
        <v>0</v>
      </c>
      <c r="C19" s="43">
        <f>IF($D19="","",VLOOKUP($D19,'[3]Boys Do Main Draw Prep'!$A$7:$V$23,21))</f>
        <v>0</v>
      </c>
      <c r="D19" s="44">
        <v>13</v>
      </c>
      <c r="E19" s="43" t="str">
        <f>UPPER(IF($D19="","",VLOOKUP($D19,'[3]Boys Do Main Draw Prep'!$A$7:$V$23,2)))</f>
        <v>DEVEGOWDA</v>
      </c>
      <c r="F19" s="43" t="str">
        <f>IF($D19="","",VLOOKUP($D19,'[3]Boys Do Main Draw Prep'!$A$7:$V$23,3))</f>
        <v>WC0027</v>
      </c>
      <c r="G19" s="270"/>
      <c r="H19" s="43" t="str">
        <f>IF($D19="","",VLOOKUP($D19,'[3]Boys Do Main Draw Prep'!$A$7:$V$23,4))</f>
        <v>KA</v>
      </c>
      <c r="I19" s="271"/>
      <c r="J19" s="186" t="s">
        <v>67</v>
      </c>
      <c r="K19" s="263"/>
      <c r="L19" s="266"/>
      <c r="M19" s="275"/>
      <c r="N19" s="153"/>
      <c r="O19" s="263"/>
      <c r="P19" s="153"/>
      <c r="Q19" s="159"/>
      <c r="R19" s="52"/>
    </row>
    <row r="20" s="5" customFormat="1" ht="9.6" customHeight="1" spans="1:18">
      <c r="A20" s="162"/>
      <c r="B20" s="154"/>
      <c r="C20" s="154"/>
      <c r="D20" s="154"/>
      <c r="E20" s="43" t="str">
        <f>UPPER(IF($D19="","",VLOOKUP($D19,'[3]Boys Do Main Draw Prep'!$A$7:$V$23,7)))</f>
        <v>MITESH SHAH</v>
      </c>
      <c r="F20" s="43" t="str">
        <f>IF($D19="","",VLOOKUP($D19,'[3]Boys Do Main Draw Prep'!$A$7:$V$23,8))</f>
        <v>WC0078</v>
      </c>
      <c r="G20" s="270"/>
      <c r="H20" s="43" t="str">
        <f>IF($D19="","",VLOOKUP($D19,'[3]Boys Do Main Draw Prep'!$A$7:$V$23,9))</f>
        <v>MH</v>
      </c>
      <c r="I20" s="264"/>
      <c r="J20" s="86"/>
      <c r="K20" s="263"/>
      <c r="L20" s="153"/>
      <c r="M20" s="276"/>
      <c r="N20" s="153"/>
      <c r="O20" s="263"/>
      <c r="P20" s="153"/>
      <c r="Q20" s="159"/>
      <c r="R20" s="52"/>
    </row>
    <row r="21" s="5" customFormat="1" ht="9.6" customHeight="1" spans="1:18">
      <c r="A21" s="162"/>
      <c r="B21" s="154"/>
      <c r="C21" s="154"/>
      <c r="D21" s="154"/>
      <c r="E21" s="153"/>
      <c r="F21" s="153"/>
      <c r="H21" s="153"/>
      <c r="I21" s="274"/>
      <c r="J21" s="86"/>
      <c r="K21" s="263"/>
      <c r="L21" s="153"/>
      <c r="M21" s="265"/>
      <c r="N21" s="297" t="str">
        <f>L13</f>
        <v>SEKAR VEERASAMY</v>
      </c>
      <c r="O21" s="263"/>
      <c r="P21" s="153"/>
      <c r="Q21" s="159"/>
      <c r="R21" s="52"/>
    </row>
    <row r="22" s="5" customFormat="1" ht="9.6" customHeight="1" spans="1:18">
      <c r="A22" s="162"/>
      <c r="B22" s="154"/>
      <c r="C22" s="154"/>
      <c r="D22" s="154"/>
      <c r="E22" s="153"/>
      <c r="F22" s="153"/>
      <c r="H22" s="153"/>
      <c r="I22" s="274"/>
      <c r="J22" s="86"/>
      <c r="K22" s="263"/>
      <c r="L22" s="200" t="s">
        <v>65</v>
      </c>
      <c r="M22" s="201"/>
      <c r="N22" s="212" t="str">
        <f>L14</f>
        <v>BASAVARAJ</v>
      </c>
      <c r="O22" s="268"/>
      <c r="P22" s="153"/>
      <c r="Q22" s="159"/>
      <c r="R22" s="52"/>
    </row>
    <row r="23" s="5" customFormat="1" ht="9.6" customHeight="1" spans="1:18">
      <c r="A23" s="260">
        <v>5</v>
      </c>
      <c r="B23" s="43">
        <f>IF($D23="","",VLOOKUP($D23,'[3]Boys Do Main Draw Prep'!$A$7:$V$23,20))</f>
        <v>0</v>
      </c>
      <c r="C23" s="43">
        <f>IF($D23="","",VLOOKUP($D23,'[3]Boys Do Main Draw Prep'!$A$7:$V$23,21))</f>
        <v>12</v>
      </c>
      <c r="D23" s="44">
        <v>4</v>
      </c>
      <c r="E23" s="45" t="str">
        <f>UPPER(IF($D23="","",VLOOKUP($D23,'[3]Boys Do Main Draw Prep'!$A$7:$V$23,2)))</f>
        <v>SURESH KUMAR</v>
      </c>
      <c r="F23" s="45" t="str">
        <f>IF($D23="","",VLOOKUP($D23,'[3]Boys Do Main Draw Prep'!$A$7:$V$23,3))</f>
        <v>WC0015</v>
      </c>
      <c r="G23" s="261"/>
      <c r="H23" s="45" t="str">
        <f>IF($D23="","",VLOOKUP($D23,'[3]Boys Do Main Draw Prep'!$A$7:$V$23,4))</f>
        <v>TN</v>
      </c>
      <c r="I23" s="262"/>
      <c r="J23" s="86"/>
      <c r="K23" s="263"/>
      <c r="L23" s="153"/>
      <c r="M23" s="272"/>
      <c r="N23" s="154" t="s">
        <v>68</v>
      </c>
      <c r="O23" s="272"/>
      <c r="P23" s="153"/>
      <c r="Q23" s="159"/>
      <c r="R23" s="52"/>
    </row>
    <row r="24" s="5" customFormat="1" ht="9.6" customHeight="1" spans="1:18">
      <c r="A24" s="162"/>
      <c r="B24" s="154"/>
      <c r="C24" s="154"/>
      <c r="D24" s="154"/>
      <c r="E24" s="45" t="str">
        <f>UPPER(IF($D23="","",VLOOKUP($D23,'[3]Boys Do Main Draw Prep'!$A$7:$V$23,7)))</f>
        <v>GABREAL</v>
      </c>
      <c r="F24" s="45" t="str">
        <f>IF($D23="","",VLOOKUP($D23,'[3]Boys Do Main Draw Prep'!$A$7:$V$23,8))</f>
        <v>WC0008</v>
      </c>
      <c r="G24" s="261"/>
      <c r="H24" s="45" t="str">
        <f>IF($D23="","",VLOOKUP($D23,'[3]Boys Do Main Draw Prep'!$A$7:$V$23,9))</f>
        <v>TN</v>
      </c>
      <c r="I24" s="264"/>
      <c r="J24" s="332" t="str">
        <f>IF(I24="a",E23,IF(I24="b",E25,""))</f>
        <v/>
      </c>
      <c r="K24" s="263"/>
      <c r="L24" s="153"/>
      <c r="M24" s="272"/>
      <c r="N24" s="153"/>
      <c r="O24" s="272"/>
      <c r="P24" s="153"/>
      <c r="Q24" s="159"/>
      <c r="R24" s="52"/>
    </row>
    <row r="25" s="5" customFormat="1" ht="9.6" customHeight="1" spans="1:18">
      <c r="A25" s="162"/>
      <c r="B25" s="154"/>
      <c r="C25" s="154"/>
      <c r="D25" s="154"/>
      <c r="E25" s="153"/>
      <c r="F25" s="153"/>
      <c r="H25" s="153"/>
      <c r="I25" s="265"/>
      <c r="J25" s="43" t="str">
        <f>E27</f>
        <v>ANIL ALMEIDA</v>
      </c>
      <c r="K25" s="267"/>
      <c r="L25" s="153"/>
      <c r="M25" s="272"/>
      <c r="N25" s="153"/>
      <c r="O25" s="272"/>
      <c r="P25" s="153"/>
      <c r="Q25" s="159"/>
      <c r="R25" s="52"/>
    </row>
    <row r="26" s="5" customFormat="1" ht="9.6" customHeight="1" spans="1:18">
      <c r="A26" s="162"/>
      <c r="B26" s="154"/>
      <c r="C26" s="154"/>
      <c r="D26" s="154"/>
      <c r="E26" s="153"/>
      <c r="F26" s="153"/>
      <c r="H26" s="194" t="s">
        <v>65</v>
      </c>
      <c r="I26" s="201"/>
      <c r="J26" s="43" t="str">
        <f>E28</f>
        <v>ABDUL GAFAR</v>
      </c>
      <c r="K26" s="268"/>
      <c r="L26" s="153"/>
      <c r="M26" s="272"/>
      <c r="N26" s="153"/>
      <c r="O26" s="272"/>
      <c r="P26" s="153"/>
      <c r="Q26" s="159"/>
      <c r="R26" s="52"/>
    </row>
    <row r="27" s="5" customFormat="1" ht="9.6" customHeight="1" spans="1:18">
      <c r="A27" s="162">
        <v>6</v>
      </c>
      <c r="B27" s="43">
        <f>IF($D27="","",VLOOKUP($D27,'[3]Boys Do Main Draw Prep'!$A$7:$V$23,20))</f>
        <v>0</v>
      </c>
      <c r="C27" s="43">
        <f>IF($D27="","",VLOOKUP($D27,'[3]Boys Do Main Draw Prep'!$A$7:$V$23,21))</f>
        <v>35</v>
      </c>
      <c r="D27" s="44">
        <v>9</v>
      </c>
      <c r="E27" s="43" t="str">
        <f>UPPER(IF($D27="","",VLOOKUP($D27,'[3]Boys Do Main Draw Prep'!$A$7:$V$23,2)))</f>
        <v>ANIL ALMEIDA</v>
      </c>
      <c r="F27" s="43" t="str">
        <f>IF($D27="","",VLOOKUP($D27,'[3]Boys Do Main Draw Prep'!$A$7:$V$23,3))</f>
        <v>WC0025</v>
      </c>
      <c r="G27" s="270"/>
      <c r="H27" s="43" t="str">
        <f>IF($D27="","",VLOOKUP($D27,'[3]Boys Do Main Draw Prep'!$A$7:$V$23,4))</f>
        <v>KA</v>
      </c>
      <c r="I27" s="271"/>
      <c r="J27" s="186" t="s">
        <v>69</v>
      </c>
      <c r="K27" s="272"/>
      <c r="L27" s="266"/>
      <c r="M27" s="275"/>
      <c r="N27" s="153"/>
      <c r="O27" s="272"/>
      <c r="P27" s="153"/>
      <c r="Q27" s="159"/>
      <c r="R27" s="52"/>
    </row>
    <row r="28" s="5" customFormat="1" ht="9.6" customHeight="1" spans="1:18">
      <c r="A28" s="162"/>
      <c r="B28" s="154"/>
      <c r="C28" s="154"/>
      <c r="D28" s="154"/>
      <c r="E28" s="43" t="str">
        <f>UPPER(IF($D27="","",VLOOKUP($D27,'[3]Boys Do Main Draw Prep'!$A$7:$V$23,7)))</f>
        <v>ABDUL GAFAR</v>
      </c>
      <c r="F28" s="43" t="str">
        <f>IF($D27="","",VLOOKUP($D27,'[3]Boys Do Main Draw Prep'!$A$7:$V$23,8))</f>
        <v>WC0069</v>
      </c>
      <c r="G28" s="270"/>
      <c r="H28" s="43" t="str">
        <f>IF($D27="","",VLOOKUP($D27,'[3]Boys Do Main Draw Prep'!$A$7:$V$23,9))</f>
        <v>KA</v>
      </c>
      <c r="I28" s="264"/>
      <c r="J28" s="86"/>
      <c r="K28" s="272"/>
      <c r="L28" s="153"/>
      <c r="M28" s="276"/>
      <c r="N28" s="153"/>
      <c r="O28" s="272"/>
      <c r="P28" s="153"/>
      <c r="Q28" s="159"/>
      <c r="R28" s="52"/>
    </row>
    <row r="29" s="5" customFormat="1" ht="9.6" customHeight="1" spans="1:18">
      <c r="A29" s="162"/>
      <c r="B29" s="154"/>
      <c r="C29" s="154"/>
      <c r="D29" s="199"/>
      <c r="E29" s="153"/>
      <c r="F29" s="153"/>
      <c r="H29" s="153"/>
      <c r="I29" s="274"/>
      <c r="J29" s="86"/>
      <c r="K29" s="265"/>
      <c r="L29" s="266" t="str">
        <f>J25</f>
        <v>ANIL ALMEIDA</v>
      </c>
      <c r="M29" s="272"/>
      <c r="N29" s="153"/>
      <c r="O29" s="272"/>
      <c r="P29" s="153"/>
      <c r="Q29" s="159"/>
      <c r="R29" s="52"/>
    </row>
    <row r="30" s="5" customFormat="1" ht="9.6" customHeight="1" spans="1:18">
      <c r="A30" s="162"/>
      <c r="B30" s="154"/>
      <c r="C30" s="154"/>
      <c r="D30" s="199"/>
      <c r="E30" s="153"/>
      <c r="F30" s="153"/>
      <c r="H30" s="153"/>
      <c r="I30" s="274"/>
      <c r="J30" s="303" t="s">
        <v>65</v>
      </c>
      <c r="K30" s="201"/>
      <c r="L30" s="224" t="str">
        <f>J26</f>
        <v>ABDUL GAFAR</v>
      </c>
      <c r="M30" s="264"/>
      <c r="N30" s="153"/>
      <c r="O30" s="272"/>
      <c r="P30" s="153"/>
      <c r="Q30" s="159"/>
      <c r="R30" s="52"/>
    </row>
    <row r="31" s="5" customFormat="1" ht="9.6" customHeight="1" spans="1:18">
      <c r="A31" s="162">
        <v>7</v>
      </c>
      <c r="B31" s="43">
        <f>IF($D31="","",VLOOKUP($D31,'[3]Boys Do Main Draw Prep'!$A$7:$V$23,20))</f>
        <v>0</v>
      </c>
      <c r="C31" s="43">
        <f>IF($D31="","",VLOOKUP($D31,'[3]Boys Do Main Draw Prep'!$A$7:$V$23,21))</f>
        <v>32</v>
      </c>
      <c r="D31" s="44">
        <v>7</v>
      </c>
      <c r="E31" s="43" t="str">
        <f>UPPER(IF($D31="","",VLOOKUP($D31,'[3]Boys Do Main Draw Prep'!$A$7:$V$23,2)))</f>
        <v>DINESH KUMAR</v>
      </c>
      <c r="F31" s="43" t="str">
        <f>IF($D31="","",VLOOKUP($D31,'[3]Boys Do Main Draw Prep'!$A$7:$V$23,3))</f>
        <v>WC0109</v>
      </c>
      <c r="G31" s="270"/>
      <c r="H31" s="43" t="str">
        <f>IF($D31="","",VLOOKUP($D31,'[3]Boys Do Main Draw Prep'!$A$7:$V$23,4))</f>
        <v>DL</v>
      </c>
      <c r="I31" s="262"/>
      <c r="J31" s="86"/>
      <c r="K31" s="272"/>
      <c r="L31" s="307" t="s">
        <v>70</v>
      </c>
      <c r="M31" s="263"/>
      <c r="N31" s="266"/>
      <c r="O31" s="272"/>
      <c r="P31" s="153"/>
      <c r="Q31" s="159"/>
      <c r="R31" s="52"/>
    </row>
    <row r="32" s="5" customFormat="1" ht="9.6" customHeight="1" spans="1:18">
      <c r="A32" s="162"/>
      <c r="B32" s="154"/>
      <c r="C32" s="154"/>
      <c r="D32" s="154"/>
      <c r="E32" s="43" t="str">
        <f>UPPER(IF($D31="","",VLOOKUP($D31,'[3]Boys Do Main Draw Prep'!$A$7:$V$23,7)))</f>
        <v>RAAJESH RANAL</v>
      </c>
      <c r="F32" s="43" t="str">
        <f>IF($D31="","",VLOOKUP($D31,'[3]Boys Do Main Draw Prep'!$A$7:$V$23,8))</f>
        <v>WC0019</v>
      </c>
      <c r="G32" s="270"/>
      <c r="H32" s="43" t="str">
        <f>IF($D31="","",VLOOKUP($D31,'[3]Boys Do Main Draw Prep'!$A$7:$V$23,9))</f>
        <v>DL</v>
      </c>
      <c r="I32" s="264"/>
      <c r="J32" s="332" t="str">
        <f>IF(I32="a",E31,IF(I32="b",E33,""))</f>
        <v/>
      </c>
      <c r="K32" s="272"/>
      <c r="L32" s="153"/>
      <c r="M32" s="263"/>
      <c r="N32" s="153"/>
      <c r="O32" s="272"/>
      <c r="P32" s="153"/>
      <c r="Q32" s="159"/>
      <c r="R32" s="52"/>
    </row>
    <row r="33" s="5" customFormat="1" ht="9.6" customHeight="1" spans="1:18">
      <c r="A33" s="162"/>
      <c r="B33" s="154"/>
      <c r="C33" s="154"/>
      <c r="D33" s="199"/>
      <c r="E33" s="153"/>
      <c r="F33" s="153"/>
      <c r="H33" s="153"/>
      <c r="I33" s="265"/>
      <c r="J33" s="304" t="str">
        <f>E31</f>
        <v>DINESH KUMAR</v>
      </c>
      <c r="K33" s="275"/>
      <c r="L33" s="153"/>
      <c r="M33" s="263"/>
      <c r="N33" s="153"/>
      <c r="O33" s="272"/>
      <c r="P33" s="153"/>
      <c r="Q33" s="159"/>
      <c r="R33" s="52"/>
    </row>
    <row r="34" s="5" customFormat="1" ht="9.6" customHeight="1" spans="1:18">
      <c r="A34" s="162"/>
      <c r="B34" s="154"/>
      <c r="C34" s="154"/>
      <c r="D34" s="199"/>
      <c r="E34" s="153"/>
      <c r="F34" s="153"/>
      <c r="H34" s="194" t="s">
        <v>65</v>
      </c>
      <c r="I34" s="201"/>
      <c r="J34" s="301" t="str">
        <f>E32</f>
        <v>RAAJESH RANAL</v>
      </c>
      <c r="K34" s="264"/>
      <c r="L34" s="153"/>
      <c r="M34" s="263"/>
      <c r="N34" s="153"/>
      <c r="O34" s="272"/>
      <c r="P34" s="153"/>
      <c r="Q34" s="159"/>
      <c r="R34" s="52"/>
    </row>
    <row r="35" s="5" customFormat="1" ht="9.6" customHeight="1" spans="1:18">
      <c r="A35" s="162">
        <v>8</v>
      </c>
      <c r="B35" s="43">
        <f>IF($D35="","",VLOOKUP($D35,'[3]Boys Do Main Draw Prep'!$A$7:$V$23,20))</f>
        <v>0</v>
      </c>
      <c r="C35" s="43">
        <f>IF($D35="","",VLOOKUP($D35,'[3]Boys Do Main Draw Prep'!$A$7:$V$23,21))</f>
        <v>44</v>
      </c>
      <c r="D35" s="44">
        <v>11</v>
      </c>
      <c r="E35" s="43" t="str">
        <f>UPPER(IF($D35="","",VLOOKUP($D35,'[3]Boys Do Main Draw Prep'!$A$7:$V$23,2)))</f>
        <v>JITENDERA GUPTA</v>
      </c>
      <c r="F35" s="43" t="str">
        <f>IF($D35="","",VLOOKUP($D35,'[3]Boys Do Main Draw Prep'!$A$7:$V$23,3))</f>
        <v>WC0102</v>
      </c>
      <c r="G35" s="270"/>
      <c r="H35" s="43" t="str">
        <f>IF($D35="","",VLOOKUP($D35,'[3]Boys Do Main Draw Prep'!$A$7:$V$23,4))</f>
        <v>DL</v>
      </c>
      <c r="I35" s="271"/>
      <c r="J35" s="186" t="s">
        <v>22</v>
      </c>
      <c r="K35" s="263"/>
      <c r="L35" s="266"/>
      <c r="M35" s="267"/>
      <c r="N35" s="153"/>
      <c r="O35" s="272"/>
      <c r="P35" s="153"/>
      <c r="Q35" s="159"/>
      <c r="R35" s="52"/>
    </row>
    <row r="36" s="5" customFormat="1" ht="9.6" customHeight="1" spans="1:18">
      <c r="A36" s="162"/>
      <c r="B36" s="154"/>
      <c r="C36" s="154"/>
      <c r="D36" s="154"/>
      <c r="E36" s="43" t="str">
        <f>UPPER(IF($D35="","",VLOOKUP($D35,'[3]Boys Do Main Draw Prep'!$A$7:$V$23,7)))</f>
        <v>SARVESH MISRA</v>
      </c>
      <c r="F36" s="43" t="str">
        <f>IF($D35="","",VLOOKUP($D35,'[3]Boys Do Main Draw Prep'!$A$7:$V$23,8))</f>
        <v>WC0106</v>
      </c>
      <c r="G36" s="270"/>
      <c r="H36" s="43" t="str">
        <f>IF($D35="","",VLOOKUP($D35,'[3]Boys Do Main Draw Prep'!$A$7:$V$23,9))</f>
        <v>DL</v>
      </c>
      <c r="I36" s="264"/>
      <c r="J36" s="86"/>
      <c r="K36" s="263"/>
      <c r="L36" s="153"/>
      <c r="M36" s="273"/>
      <c r="N36" s="153"/>
      <c r="O36" s="272"/>
      <c r="P36" s="153"/>
      <c r="Q36" s="159"/>
      <c r="R36" s="52"/>
    </row>
    <row r="37" s="5" customFormat="1" ht="9.6" customHeight="1" spans="1:18">
      <c r="A37" s="162"/>
      <c r="B37" s="154"/>
      <c r="C37" s="154"/>
      <c r="D37" s="199"/>
      <c r="E37" s="153"/>
      <c r="F37" s="153"/>
      <c r="H37" s="153"/>
      <c r="I37" s="274"/>
      <c r="J37" s="86"/>
      <c r="K37" s="263"/>
      <c r="L37" s="153"/>
      <c r="M37" s="263"/>
      <c r="N37" s="153"/>
      <c r="O37" s="265"/>
      <c r="P37" s="297" t="str">
        <f>N21</f>
        <v>SEKAR VEERASAMY</v>
      </c>
      <c r="Q37" s="278"/>
      <c r="R37" s="52"/>
    </row>
    <row r="38" s="5" customFormat="1" ht="9.6" customHeight="1" spans="1:18">
      <c r="A38" s="162"/>
      <c r="B38" s="154"/>
      <c r="C38" s="154"/>
      <c r="D38" s="199"/>
      <c r="E38" s="153"/>
      <c r="F38" s="153"/>
      <c r="H38" s="153"/>
      <c r="I38" s="274"/>
      <c r="J38" s="86"/>
      <c r="K38" s="263"/>
      <c r="L38" s="153"/>
      <c r="M38" s="263"/>
      <c r="N38" s="200" t="s">
        <v>65</v>
      </c>
      <c r="O38" s="201"/>
      <c r="P38" s="212" t="str">
        <f>N22</f>
        <v>BASAVARAJ</v>
      </c>
      <c r="Q38" s="279"/>
      <c r="R38" s="52"/>
    </row>
    <row r="39" s="5" customFormat="1" ht="9.6" customHeight="1" spans="1:18">
      <c r="A39" s="162">
        <v>9</v>
      </c>
      <c r="B39" s="43">
        <f>IF($D39="","",VLOOKUP($D39,'[3]Boys Do Main Draw Prep'!$A$7:$V$23,20))</f>
        <v>0</v>
      </c>
      <c r="C39" s="43">
        <f>IF($D39="","",VLOOKUP($D39,'[3]Boys Do Main Draw Prep'!$A$7:$V$23,21))</f>
        <v>30</v>
      </c>
      <c r="D39" s="44">
        <v>6</v>
      </c>
      <c r="E39" s="43" t="str">
        <f>UPPER(IF($D39="","",VLOOKUP($D39,'[3]Boys Do Main Draw Prep'!$A$7:$V$23,2)))</f>
        <v>PRADEEP GUPTA</v>
      </c>
      <c r="F39" s="43" t="str">
        <f>IF($D39="","",VLOOKUP($D39,'[3]Boys Do Main Draw Prep'!$A$7:$V$23,3))</f>
        <v>WC0112</v>
      </c>
      <c r="G39" s="270"/>
      <c r="H39" s="43" t="str">
        <f>IF($D39="","",VLOOKUP($D39,'[3]Boys Do Main Draw Prep'!$A$7:$V$23,4))</f>
        <v>DL</v>
      </c>
      <c r="I39" s="262"/>
      <c r="J39" s="86"/>
      <c r="K39" s="263"/>
      <c r="L39" s="153"/>
      <c r="M39" s="263"/>
      <c r="N39" s="153"/>
      <c r="O39" s="272"/>
      <c r="P39" s="154" t="s">
        <v>71</v>
      </c>
      <c r="Q39" s="159"/>
      <c r="R39" s="52"/>
    </row>
    <row r="40" s="5" customFormat="1" ht="9.6" customHeight="1" spans="1:18">
      <c r="A40" s="162"/>
      <c r="B40" s="154"/>
      <c r="C40" s="154"/>
      <c r="D40" s="154"/>
      <c r="E40" s="43" t="str">
        <f>UPPER(IF($D39="","",VLOOKUP($D39,'[3]Boys Do Main Draw Prep'!$A$7:$V$23,7)))</f>
        <v>FIROZ HASAN</v>
      </c>
      <c r="F40" s="43" t="str">
        <f>IF($D39="","",VLOOKUP($D39,'[3]Boys Do Main Draw Prep'!$A$7:$V$23,8))</f>
        <v>WC0111</v>
      </c>
      <c r="G40" s="270"/>
      <c r="H40" s="43" t="str">
        <f>IF($D39="","",VLOOKUP($D39,'[3]Boys Do Main Draw Prep'!$A$7:$V$23,9))</f>
        <v>DL</v>
      </c>
      <c r="I40" s="264"/>
      <c r="J40" s="332" t="str">
        <f>IF(I40="a",E39,IF(I40="b",E41,""))</f>
        <v/>
      </c>
      <c r="K40" s="263"/>
      <c r="L40" s="153"/>
      <c r="M40" s="263"/>
      <c r="N40" s="153"/>
      <c r="O40" s="272"/>
      <c r="P40" s="153"/>
      <c r="Q40" s="280"/>
      <c r="R40" s="52"/>
    </row>
    <row r="41" s="5" customFormat="1" ht="9.6" customHeight="1" spans="1:18">
      <c r="A41" s="162"/>
      <c r="B41" s="154"/>
      <c r="C41" s="154"/>
      <c r="D41" s="199"/>
      <c r="E41" s="153"/>
      <c r="F41" s="153"/>
      <c r="H41" s="153"/>
      <c r="I41" s="265"/>
      <c r="J41" s="304" t="str">
        <f>E39</f>
        <v>PRADEEP GUPTA</v>
      </c>
      <c r="K41" s="267"/>
      <c r="L41" s="153"/>
      <c r="M41" s="263"/>
      <c r="N41" s="153"/>
      <c r="O41" s="272"/>
      <c r="P41" s="153"/>
      <c r="Q41" s="159"/>
      <c r="R41" s="52"/>
    </row>
    <row r="42" s="5" customFormat="1" ht="9.6" customHeight="1" spans="1:18">
      <c r="A42" s="162"/>
      <c r="B42" s="154"/>
      <c r="C42" s="154"/>
      <c r="D42" s="199"/>
      <c r="E42" s="153"/>
      <c r="F42" s="153"/>
      <c r="H42" s="194" t="s">
        <v>65</v>
      </c>
      <c r="I42" s="201"/>
      <c r="J42" s="301" t="str">
        <f>E40</f>
        <v>FIROZ HASAN</v>
      </c>
      <c r="K42" s="268"/>
      <c r="L42" s="153"/>
      <c r="M42" s="263"/>
      <c r="N42" s="153"/>
      <c r="O42" s="272"/>
      <c r="P42" s="153"/>
      <c r="Q42" s="159"/>
      <c r="R42" s="52"/>
    </row>
    <row r="43" s="5" customFormat="1" ht="9.6" customHeight="1" spans="1:18">
      <c r="A43" s="162">
        <v>10</v>
      </c>
      <c r="B43" s="43">
        <f>IF($D43="","",VLOOKUP($D43,'[3]Boys Do Main Draw Prep'!$A$7:$V$23,20))</f>
        <v>0</v>
      </c>
      <c r="C43" s="43">
        <f>IF($D43="","",VLOOKUP($D43,'[3]Boys Do Main Draw Prep'!$A$7:$V$23,21))</f>
        <v>0</v>
      </c>
      <c r="D43" s="44">
        <v>16</v>
      </c>
      <c r="E43" s="43" t="str">
        <f>UPPER(IF($D43="","",VLOOKUP($D43,'[3]Boys Do Main Draw Prep'!$A$7:$V$23,2)))</f>
        <v>AJAI KEWAT</v>
      </c>
      <c r="F43" s="43">
        <f>IF($D43="","",VLOOKUP($D43,'[3]Boys Do Main Draw Prep'!$A$7:$V$23,3))</f>
        <v>0</v>
      </c>
      <c r="G43" s="270"/>
      <c r="H43" s="43" t="str">
        <f>IF($D43="","",VLOOKUP($D43,'[3]Boys Do Main Draw Prep'!$A$7:$V$23,4))</f>
        <v>MH</v>
      </c>
      <c r="I43" s="271"/>
      <c r="J43" s="186" t="s">
        <v>66</v>
      </c>
      <c r="K43" s="272"/>
      <c r="L43" s="266"/>
      <c r="M43" s="267"/>
      <c r="N43" s="153"/>
      <c r="O43" s="272"/>
      <c r="P43" s="153"/>
      <c r="Q43" s="159"/>
      <c r="R43" s="52"/>
    </row>
    <row r="44" s="5" customFormat="1" ht="9.6" customHeight="1" spans="1:18">
      <c r="A44" s="162"/>
      <c r="B44" s="154"/>
      <c r="C44" s="154"/>
      <c r="D44" s="154"/>
      <c r="E44" s="43" t="str">
        <f>UPPER(IF($D43="","",VLOOKUP($D43,'[3]Boys Do Main Draw Prep'!$A$7:$V$23,7)))</f>
        <v>RAMESH MISHRA</v>
      </c>
      <c r="F44" s="43">
        <f>IF($D43="","",VLOOKUP($D43,'[3]Boys Do Main Draw Prep'!$A$7:$V$23,8))</f>
        <v>0</v>
      </c>
      <c r="G44" s="270"/>
      <c r="H44" s="43" t="str">
        <f>IF($D43="","",VLOOKUP($D43,'[3]Boys Do Main Draw Prep'!$A$7:$V$23,9))</f>
        <v>MH</v>
      </c>
      <c r="I44" s="264"/>
      <c r="J44" s="86"/>
      <c r="K44" s="272"/>
      <c r="L44" s="153"/>
      <c r="M44" s="273"/>
      <c r="N44" s="153"/>
      <c r="O44" s="272"/>
      <c r="P44" s="153"/>
      <c r="Q44" s="159"/>
      <c r="R44" s="52"/>
    </row>
    <row r="45" s="5" customFormat="1" ht="9.6" customHeight="1" spans="1:18">
      <c r="A45" s="162"/>
      <c r="B45" s="154"/>
      <c r="C45" s="154"/>
      <c r="D45" s="199"/>
      <c r="E45" s="153"/>
      <c r="F45" s="153"/>
      <c r="H45" s="153"/>
      <c r="I45" s="274"/>
      <c r="J45" s="86"/>
      <c r="K45" s="265"/>
      <c r="L45" s="297" t="str">
        <f>J49</f>
        <v>SATHASIVAM</v>
      </c>
      <c r="M45" s="263"/>
      <c r="N45" s="153"/>
      <c r="O45" s="272"/>
      <c r="P45" s="153"/>
      <c r="Q45" s="159"/>
      <c r="R45" s="52"/>
    </row>
    <row r="46" s="5" customFormat="1" ht="9.6" customHeight="1" spans="1:18">
      <c r="A46" s="162"/>
      <c r="B46" s="154"/>
      <c r="C46" s="154"/>
      <c r="D46" s="199"/>
      <c r="E46" s="153"/>
      <c r="F46" s="153"/>
      <c r="H46" s="153"/>
      <c r="I46" s="274"/>
      <c r="J46" s="303" t="s">
        <v>65</v>
      </c>
      <c r="K46" s="201"/>
      <c r="L46" s="212" t="str">
        <f>J50</f>
        <v>BALACHANDER</v>
      </c>
      <c r="M46" s="268"/>
      <c r="N46" s="153"/>
      <c r="O46" s="272"/>
      <c r="P46" s="153"/>
      <c r="Q46" s="159"/>
      <c r="R46" s="52"/>
    </row>
    <row r="47" s="5" customFormat="1" ht="9.6" customHeight="1" spans="1:18">
      <c r="A47" s="162">
        <v>11</v>
      </c>
      <c r="B47" s="43">
        <f>IF($D47="","",VLOOKUP($D47,'[3]Boys Do Main Draw Prep'!$A$7:$V$23,20))</f>
        <v>0</v>
      </c>
      <c r="C47" s="43">
        <f>IF($D47="","",VLOOKUP($D47,'[3]Boys Do Main Draw Prep'!$A$7:$V$23,21))</f>
        <v>0</v>
      </c>
      <c r="D47" s="44">
        <v>14</v>
      </c>
      <c r="E47" s="43" t="str">
        <f>UPPER(IF($D47="","",VLOOKUP($D47,'[3]Boys Do Main Draw Prep'!$A$7:$V$23,2)))</f>
        <v>YAMANAPPA</v>
      </c>
      <c r="F47" s="43">
        <f>IF($D47="","",VLOOKUP($D47,'[3]Boys Do Main Draw Prep'!$A$7:$V$23,3))</f>
        <v>0</v>
      </c>
      <c r="G47" s="270"/>
      <c r="H47" s="43" t="str">
        <f>IF($D47="","",VLOOKUP($D47,'[3]Boys Do Main Draw Prep'!$A$7:$V$23,4))</f>
        <v>KA</v>
      </c>
      <c r="I47" s="262"/>
      <c r="J47" s="86"/>
      <c r="K47" s="272"/>
      <c r="L47" s="307" t="s">
        <v>72</v>
      </c>
      <c r="M47" s="272"/>
      <c r="N47" s="266"/>
      <c r="O47" s="272"/>
      <c r="P47" s="153"/>
      <c r="Q47" s="159"/>
      <c r="R47" s="52"/>
    </row>
    <row r="48" s="5" customFormat="1" ht="9.6" customHeight="1" spans="1:18">
      <c r="A48" s="162"/>
      <c r="B48" s="154"/>
      <c r="C48" s="154"/>
      <c r="D48" s="154"/>
      <c r="E48" s="43" t="str">
        <f>UPPER(IF($D47="","",VLOOKUP($D47,'[3]Boys Do Main Draw Prep'!$A$7:$V$23,7)))</f>
        <v>DEVENDR</v>
      </c>
      <c r="F48" s="43" t="str">
        <f>IF($D47="","",VLOOKUP($D47,'[3]Boys Do Main Draw Prep'!$A$7:$V$23,8))</f>
        <v>WC0123</v>
      </c>
      <c r="G48" s="270"/>
      <c r="H48" s="43" t="str">
        <f>IF($D47="","",VLOOKUP($D47,'[3]Boys Do Main Draw Prep'!$A$7:$V$23,9))</f>
        <v>KA</v>
      </c>
      <c r="I48" s="264"/>
      <c r="J48" s="332" t="str">
        <f>IF(I48="a",E47,IF(I48="b",E49,""))</f>
        <v/>
      </c>
      <c r="K48" s="272"/>
      <c r="L48" s="153"/>
      <c r="M48" s="272"/>
      <c r="N48" s="153"/>
      <c r="O48" s="272"/>
      <c r="P48" s="153"/>
      <c r="Q48" s="159"/>
      <c r="R48" s="52"/>
    </row>
    <row r="49" s="5" customFormat="1" ht="9.6" customHeight="1" spans="1:18">
      <c r="A49" s="162"/>
      <c r="B49" s="154"/>
      <c r="C49" s="154"/>
      <c r="D49" s="154"/>
      <c r="E49" s="153"/>
      <c r="F49" s="153"/>
      <c r="H49" s="153"/>
      <c r="I49" s="265"/>
      <c r="J49" s="333" t="str">
        <f>E51</f>
        <v>SATHASIVAM</v>
      </c>
      <c r="K49" s="275"/>
      <c r="L49" s="153"/>
      <c r="M49" s="272"/>
      <c r="N49" s="153"/>
      <c r="O49" s="272"/>
      <c r="P49" s="153"/>
      <c r="Q49" s="159"/>
      <c r="R49" s="52"/>
    </row>
    <row r="50" s="5" customFormat="1" ht="9.6" customHeight="1" spans="1:18">
      <c r="A50" s="162"/>
      <c r="B50" s="154"/>
      <c r="C50" s="154"/>
      <c r="D50" s="154"/>
      <c r="E50" s="153"/>
      <c r="F50" s="153"/>
      <c r="H50" s="194" t="s">
        <v>65</v>
      </c>
      <c r="I50" s="201"/>
      <c r="J50" s="321" t="str">
        <f>E52</f>
        <v>BALACHANDER</v>
      </c>
      <c r="K50" s="264"/>
      <c r="L50" s="153"/>
      <c r="M50" s="272"/>
      <c r="N50" s="153"/>
      <c r="O50" s="272"/>
      <c r="P50" s="153"/>
      <c r="Q50" s="159"/>
      <c r="R50" s="52"/>
    </row>
    <row r="51" s="5" customFormat="1" ht="9.6" customHeight="1" spans="1:18">
      <c r="A51" s="260">
        <v>12</v>
      </c>
      <c r="B51" s="43">
        <f>IF($D51="","",VLOOKUP($D51,'[3]Boys Do Main Draw Prep'!$A$7:$V$23,20))</f>
        <v>0</v>
      </c>
      <c r="C51" s="43">
        <f>IF($D51="","",VLOOKUP($D51,'[3]Boys Do Main Draw Prep'!$A$7:$V$23,21))</f>
        <v>11</v>
      </c>
      <c r="D51" s="44">
        <v>3</v>
      </c>
      <c r="E51" s="45" t="str">
        <f>UPPER(IF($D51="","",VLOOKUP($D51,'[3]Boys Do Main Draw Prep'!$A$7:$V$23,2)))</f>
        <v>SATHASIVAM</v>
      </c>
      <c r="F51" s="45" t="str">
        <f>IF($D51="","",VLOOKUP($D51,'[3]Boys Do Main Draw Prep'!$A$7:$V$23,3))</f>
        <v>WC</v>
      </c>
      <c r="G51" s="261"/>
      <c r="H51" s="45" t="str">
        <f>IF($D51="","",VLOOKUP($D51,'[3]Boys Do Main Draw Prep'!$A$7:$V$23,4))</f>
        <v>TN</v>
      </c>
      <c r="I51" s="271"/>
      <c r="J51" s="186" t="s">
        <v>12</v>
      </c>
      <c r="K51" s="263"/>
      <c r="L51" s="266"/>
      <c r="M51" s="275"/>
      <c r="N51" s="153"/>
      <c r="O51" s="272"/>
      <c r="P51" s="153"/>
      <c r="Q51" s="159"/>
      <c r="R51" s="52"/>
    </row>
    <row r="52" s="5" customFormat="1" ht="9.6" customHeight="1" spans="1:18">
      <c r="A52" s="162"/>
      <c r="B52" s="154"/>
      <c r="C52" s="154"/>
      <c r="D52" s="154"/>
      <c r="E52" s="45" t="str">
        <f>UPPER(IF($D51="","",VLOOKUP($D51,'[3]Boys Do Main Draw Prep'!$A$7:$V$23,7)))</f>
        <v>BALACHANDER</v>
      </c>
      <c r="F52" s="45" t="str">
        <f>IF($D51="","",VLOOKUP($D51,'[3]Boys Do Main Draw Prep'!$A$7:$V$23,8))</f>
        <v>WC0006</v>
      </c>
      <c r="G52" s="261"/>
      <c r="H52" s="45" t="str">
        <f>IF($D51="","",VLOOKUP($D51,'[3]Boys Do Main Draw Prep'!$A$7:$V$23,9))</f>
        <v>TN</v>
      </c>
      <c r="I52" s="264"/>
      <c r="J52" s="86"/>
      <c r="K52" s="263"/>
      <c r="L52" s="153"/>
      <c r="M52" s="276"/>
      <c r="N52" s="153"/>
      <c r="O52" s="272"/>
      <c r="P52" s="153"/>
      <c r="Q52" s="159"/>
      <c r="R52" s="52"/>
    </row>
    <row r="53" s="5" customFormat="1" ht="9.6" customHeight="1" spans="1:18">
      <c r="A53" s="162"/>
      <c r="B53" s="154"/>
      <c r="C53" s="154"/>
      <c r="D53" s="154"/>
      <c r="E53" s="153"/>
      <c r="F53" s="153"/>
      <c r="H53" s="153"/>
      <c r="I53" s="274"/>
      <c r="J53" s="86"/>
      <c r="K53" s="263"/>
      <c r="L53" s="153"/>
      <c r="M53" s="265"/>
      <c r="N53" s="297" t="str">
        <f>L61</f>
        <v>MARIAPPAN</v>
      </c>
      <c r="O53" s="272"/>
      <c r="P53" s="153"/>
      <c r="Q53" s="159"/>
      <c r="R53" s="52"/>
    </row>
    <row r="54" s="5" customFormat="1" ht="9.6" customHeight="1" spans="1:18">
      <c r="A54" s="162"/>
      <c r="B54" s="154"/>
      <c r="C54" s="154"/>
      <c r="D54" s="154"/>
      <c r="E54" s="153"/>
      <c r="F54" s="153"/>
      <c r="H54" s="153"/>
      <c r="I54" s="274"/>
      <c r="J54" s="86"/>
      <c r="K54" s="263"/>
      <c r="L54" s="200" t="s">
        <v>65</v>
      </c>
      <c r="M54" s="201"/>
      <c r="N54" s="212" t="str">
        <f>L62</f>
        <v>KARTHIK</v>
      </c>
      <c r="O54" s="264"/>
      <c r="P54" s="153"/>
      <c r="Q54" s="159"/>
      <c r="R54" s="52"/>
    </row>
    <row r="55" s="5" customFormat="1" ht="9.6" customHeight="1" spans="1:18">
      <c r="A55" s="162">
        <v>13</v>
      </c>
      <c r="B55" s="43">
        <f>IF($D55="","",VLOOKUP($D55,'[3]Boys Do Main Draw Prep'!$A$7:$V$23,20))</f>
        <v>0</v>
      </c>
      <c r="C55" s="43">
        <f>IF($D55="","",VLOOKUP($D55,'[3]Boys Do Main Draw Prep'!$A$7:$V$23,21))</f>
        <v>40</v>
      </c>
      <c r="D55" s="44">
        <v>10</v>
      </c>
      <c r="E55" s="43" t="str">
        <f>UPPER(IF($D55="","",VLOOKUP($D55,'[3]Boys Do Main Draw Prep'!$A$7:$V$23,2)))</f>
        <v>PANDURANGASWAMY</v>
      </c>
      <c r="F55" s="43" t="str">
        <f>IF($D55="","",VLOOKUP($D55,'[3]Boys Do Main Draw Prep'!$A$7:$V$23,3))</f>
        <v>WC0040</v>
      </c>
      <c r="G55" s="270"/>
      <c r="H55" s="43" t="str">
        <f>IF($D55="","",VLOOKUP($D55,'[3]Boys Do Main Draw Prep'!$A$7:$V$23,4))</f>
        <v>KA</v>
      </c>
      <c r="I55" s="262"/>
      <c r="J55" s="86"/>
      <c r="K55" s="263"/>
      <c r="L55" s="153"/>
      <c r="M55" s="272"/>
      <c r="N55" s="154" t="s">
        <v>71</v>
      </c>
      <c r="O55" s="263"/>
      <c r="P55" s="153"/>
      <c r="Q55" s="159"/>
      <c r="R55" s="52"/>
    </row>
    <row r="56" s="5" customFormat="1" ht="9.6" customHeight="1" spans="1:18">
      <c r="A56" s="162"/>
      <c r="B56" s="154"/>
      <c r="C56" s="154"/>
      <c r="D56" s="154"/>
      <c r="E56" s="43" t="str">
        <f>UPPER(IF($D55="","",VLOOKUP($D55,'[3]Boys Do Main Draw Prep'!$A$7:$V$23,7)))</f>
        <v>MALIYADRI</v>
      </c>
      <c r="F56" s="43" t="str">
        <f>IF($D55="","",VLOOKUP($D55,'[3]Boys Do Main Draw Prep'!$A$7:$V$23,8))</f>
        <v>WC0073</v>
      </c>
      <c r="G56" s="270"/>
      <c r="H56" s="43" t="str">
        <f>IF($D55="","",VLOOKUP($D55,'[3]Boys Do Main Draw Prep'!$A$7:$V$23,9))</f>
        <v>KA</v>
      </c>
      <c r="I56" s="264"/>
      <c r="J56" s="332" t="str">
        <f>IF(I56="a",E55,IF(I56="b",E57,""))</f>
        <v/>
      </c>
      <c r="K56" s="263"/>
      <c r="L56" s="153"/>
      <c r="M56" s="272"/>
      <c r="N56" s="153"/>
      <c r="O56" s="263"/>
      <c r="P56" s="153"/>
      <c r="Q56" s="159"/>
      <c r="R56" s="52"/>
    </row>
    <row r="57" s="5" customFormat="1" ht="9.6" customHeight="1" spans="1:18">
      <c r="A57" s="162"/>
      <c r="B57" s="154"/>
      <c r="C57" s="154"/>
      <c r="D57" s="199"/>
      <c r="E57" s="153"/>
      <c r="F57" s="153"/>
      <c r="H57" s="153"/>
      <c r="I57" s="265"/>
      <c r="J57" s="304" t="str">
        <f>E55</f>
        <v>PANDURANGASWAMY</v>
      </c>
      <c r="K57" s="267"/>
      <c r="L57" s="153"/>
      <c r="M57" s="272"/>
      <c r="N57" s="153"/>
      <c r="O57" s="263"/>
      <c r="P57" s="153"/>
      <c r="Q57" s="159"/>
      <c r="R57" s="52"/>
    </row>
    <row r="58" s="5" customFormat="1" ht="9.6" customHeight="1" spans="1:18">
      <c r="A58" s="162"/>
      <c r="B58" s="154"/>
      <c r="C58" s="154"/>
      <c r="D58" s="199"/>
      <c r="E58" s="153"/>
      <c r="F58" s="153"/>
      <c r="H58" s="194" t="s">
        <v>65</v>
      </c>
      <c r="I58" s="201"/>
      <c r="J58" s="301" t="str">
        <f>E56</f>
        <v>MALIYADRI</v>
      </c>
      <c r="K58" s="268"/>
      <c r="L58" s="153"/>
      <c r="M58" s="272"/>
      <c r="N58" s="153"/>
      <c r="O58" s="263"/>
      <c r="P58" s="153"/>
      <c r="Q58" s="159"/>
      <c r="R58" s="52"/>
    </row>
    <row r="59" s="5" customFormat="1" ht="9.6" customHeight="1" spans="1:18">
      <c r="A59" s="162">
        <v>14</v>
      </c>
      <c r="B59" s="43">
        <f>IF($D59="","",VLOOKUP($D59,'[3]Boys Do Main Draw Prep'!$A$7:$V$23,20))</f>
        <v>0</v>
      </c>
      <c r="C59" s="43">
        <f>IF($D59="","",VLOOKUP($D59,'[3]Boys Do Main Draw Prep'!$A$7:$V$23,21))</f>
        <v>32</v>
      </c>
      <c r="D59" s="44">
        <v>8</v>
      </c>
      <c r="E59" s="43" t="str">
        <f>UPPER(IF($D59="","",VLOOKUP($D59,'[3]Boys Do Main Draw Prep'!$A$7:$V$23,2)))</f>
        <v>KESHVANA</v>
      </c>
      <c r="F59" s="43" t="str">
        <f>IF($D59="","",VLOOKUP($D59,'[3]Boys Do Main Draw Prep'!$A$7:$V$23,3))</f>
        <v>WC0050</v>
      </c>
      <c r="G59" s="270"/>
      <c r="H59" s="43" t="str">
        <f>IF($D59="","",VLOOKUP($D59,'[3]Boys Do Main Draw Prep'!$A$7:$V$23,4))</f>
        <v>KA</v>
      </c>
      <c r="I59" s="271"/>
      <c r="J59" s="186" t="s">
        <v>73</v>
      </c>
      <c r="K59" s="272"/>
      <c r="L59" s="266"/>
      <c r="M59" s="275"/>
      <c r="N59" s="153"/>
      <c r="O59" s="263"/>
      <c r="P59" s="153"/>
      <c r="Q59" s="159"/>
      <c r="R59" s="52"/>
    </row>
    <row r="60" s="5" customFormat="1" ht="9.6" customHeight="1" spans="1:18">
      <c r="A60" s="162"/>
      <c r="B60" s="154"/>
      <c r="C60" s="154"/>
      <c r="D60" s="154"/>
      <c r="E60" s="43" t="str">
        <f>UPPER(IF($D59="","",VLOOKUP($D59,'[3]Boys Do Main Draw Prep'!$A$7:$V$23,7)))</f>
        <v>HANUMANTHAPPA</v>
      </c>
      <c r="F60" s="43" t="str">
        <f>IF($D59="","",VLOOKUP($D59,'[3]Boys Do Main Draw Prep'!$A$7:$V$23,8))</f>
        <v>WC0043</v>
      </c>
      <c r="G60" s="270"/>
      <c r="H60" s="43" t="str">
        <f>IF($D59="","",VLOOKUP($D59,'[3]Boys Do Main Draw Prep'!$A$7:$V$23,9))</f>
        <v>KA</v>
      </c>
      <c r="I60" s="264"/>
      <c r="J60" s="86"/>
      <c r="K60" s="272"/>
      <c r="L60" s="153"/>
      <c r="M60" s="276"/>
      <c r="N60" s="153"/>
      <c r="O60" s="263"/>
      <c r="P60" s="153"/>
      <c r="Q60" s="159"/>
      <c r="R60" s="52"/>
    </row>
    <row r="61" s="5" customFormat="1" ht="9.6" customHeight="1" spans="1:18">
      <c r="A61" s="162"/>
      <c r="B61" s="154"/>
      <c r="C61" s="154"/>
      <c r="D61" s="199"/>
      <c r="E61" s="153"/>
      <c r="F61" s="153"/>
      <c r="H61" s="153"/>
      <c r="I61" s="274"/>
      <c r="J61" s="86"/>
      <c r="K61" s="265"/>
      <c r="L61" s="297" t="str">
        <f>J65</f>
        <v>MARIAPPAN</v>
      </c>
      <c r="M61" s="272"/>
      <c r="N61" s="153"/>
      <c r="O61" s="263"/>
      <c r="P61" s="153"/>
      <c r="Q61" s="159"/>
      <c r="R61" s="52"/>
    </row>
    <row r="62" s="5" customFormat="1" ht="9.6" customHeight="1" spans="1:18">
      <c r="A62" s="162"/>
      <c r="B62" s="154"/>
      <c r="C62" s="154"/>
      <c r="D62" s="199"/>
      <c r="E62" s="153"/>
      <c r="F62" s="153"/>
      <c r="H62" s="153"/>
      <c r="I62" s="274"/>
      <c r="J62" s="303" t="s">
        <v>65</v>
      </c>
      <c r="K62" s="201"/>
      <c r="L62" s="212" t="str">
        <f>J66</f>
        <v>KARTHIK</v>
      </c>
      <c r="M62" s="264"/>
      <c r="N62" s="153"/>
      <c r="O62" s="263"/>
      <c r="P62" s="153"/>
      <c r="Q62" s="159"/>
      <c r="R62" s="52"/>
    </row>
    <row r="63" s="5" customFormat="1" ht="9.6" customHeight="1" spans="1:18">
      <c r="A63" s="162">
        <v>15</v>
      </c>
      <c r="B63" s="43">
        <f>IF($D63="","",VLOOKUP($D63,'[3]Boys Do Main Draw Prep'!$A$7:$V$23,20))</f>
        <v>0</v>
      </c>
      <c r="C63" s="43">
        <f>IF($D63="","",VLOOKUP($D63,'[3]Boys Do Main Draw Prep'!$A$7:$V$23,21))</f>
        <v>20</v>
      </c>
      <c r="D63" s="44">
        <v>5</v>
      </c>
      <c r="E63" s="43" t="str">
        <f>UPPER(IF($D63="","",VLOOKUP($D63,'[3]Boys Do Main Draw Prep'!$A$7:$V$23,2)))</f>
        <v>M ARUL</v>
      </c>
      <c r="F63" s="43" t="str">
        <f>IF($D63="","",VLOOKUP($D63,'[3]Boys Do Main Draw Prep'!$A$7:$V$23,3))</f>
        <v>WC0036</v>
      </c>
      <c r="G63" s="270"/>
      <c r="H63" s="43" t="str">
        <f>IF($D63="","",VLOOKUP($D63,'[3]Boys Do Main Draw Prep'!$A$7:$V$23,4))</f>
        <v>TN</v>
      </c>
      <c r="I63" s="262"/>
      <c r="J63" s="86"/>
      <c r="K63" s="272"/>
      <c r="L63" s="334" t="s">
        <v>74</v>
      </c>
      <c r="M63" s="263"/>
      <c r="N63" s="266"/>
      <c r="O63" s="263"/>
      <c r="P63" s="153"/>
      <c r="Q63" s="159"/>
      <c r="R63" s="52"/>
    </row>
    <row r="64" s="5" customFormat="1" ht="9.6" customHeight="1" spans="1:18">
      <c r="A64" s="162"/>
      <c r="B64" s="154"/>
      <c r="C64" s="154"/>
      <c r="D64" s="154"/>
      <c r="E64" s="43" t="str">
        <f>UPPER(IF($D63="","",VLOOKUP($D63,'[3]Boys Do Main Draw Prep'!$A$7:$V$23,7)))</f>
        <v>ALEXANDER JAMES</v>
      </c>
      <c r="F64" s="43" t="str">
        <f>IF($D63="","",VLOOKUP($D63,'[3]Boys Do Main Draw Prep'!$A$7:$V$23,8))</f>
        <v>WC33</v>
      </c>
      <c r="G64" s="270"/>
      <c r="H64" s="43" t="str">
        <f>IF($D63="","",VLOOKUP($D63,'[3]Boys Do Main Draw Prep'!$A$7:$V$23,9))</f>
        <v>TN</v>
      </c>
      <c r="I64" s="264"/>
      <c r="J64" s="332" t="str">
        <f>IF(I64="a",E63,IF(I64="b",E65,""))</f>
        <v/>
      </c>
      <c r="K64" s="272"/>
      <c r="L64" s="153"/>
      <c r="M64" s="263"/>
      <c r="N64" s="153"/>
      <c r="O64" s="263"/>
      <c r="P64" s="153"/>
      <c r="Q64" s="159"/>
      <c r="R64" s="52"/>
    </row>
    <row r="65" s="5" customFormat="1" ht="9.6" customHeight="1" spans="1:18">
      <c r="A65" s="162"/>
      <c r="B65" s="154"/>
      <c r="C65" s="154"/>
      <c r="D65" s="154"/>
      <c r="E65" s="155"/>
      <c r="F65" s="155"/>
      <c r="G65" s="281"/>
      <c r="H65" s="155"/>
      <c r="I65" s="265"/>
      <c r="J65" s="333" t="str">
        <f>E67</f>
        <v>MARIAPPAN</v>
      </c>
      <c r="K65" s="275"/>
      <c r="L65" s="153"/>
      <c r="M65" s="263"/>
      <c r="N65" s="153"/>
      <c r="O65" s="263"/>
      <c r="P65" s="153"/>
      <c r="Q65" s="159"/>
      <c r="R65" s="52"/>
    </row>
    <row r="66" s="5" customFormat="1" ht="9.6" customHeight="1" spans="1:18">
      <c r="A66" s="162"/>
      <c r="B66" s="154"/>
      <c r="C66" s="154"/>
      <c r="D66" s="154"/>
      <c r="E66" s="153"/>
      <c r="F66" s="153"/>
      <c r="H66" s="194" t="s">
        <v>65</v>
      </c>
      <c r="I66" s="201"/>
      <c r="J66" s="321" t="str">
        <f>E68</f>
        <v>KARTHIK</v>
      </c>
      <c r="K66" s="264"/>
      <c r="L66" s="153"/>
      <c r="M66" s="263"/>
      <c r="N66" s="153"/>
      <c r="O66" s="263"/>
      <c r="P66" s="153"/>
      <c r="Q66" s="159"/>
      <c r="R66" s="52"/>
    </row>
    <row r="67" s="5" customFormat="1" ht="9.6" customHeight="1" spans="1:18">
      <c r="A67" s="260">
        <v>16</v>
      </c>
      <c r="B67" s="43">
        <f>IF($D67="","",VLOOKUP($D67,'[3]Boys Do Main Draw Prep'!$A$7:$V$23,20))</f>
        <v>0</v>
      </c>
      <c r="C67" s="43">
        <f>IF($D67="","",VLOOKUP($D67,'[3]Boys Do Main Draw Prep'!$A$7:$V$23,21))</f>
        <v>9</v>
      </c>
      <c r="D67" s="44">
        <v>2</v>
      </c>
      <c r="E67" s="45" t="str">
        <f>UPPER(IF($D67="","",VLOOKUP($D67,'[3]Boys Do Main Draw Prep'!$A$7:$V$23,2)))</f>
        <v>MARIAPPAN</v>
      </c>
      <c r="F67" s="45" t="str">
        <f>IF($D67="","",VLOOKUP($D67,'[3]Boys Do Main Draw Prep'!$A$7:$V$23,3))</f>
        <v>WC</v>
      </c>
      <c r="G67" s="261"/>
      <c r="H67" s="45" t="str">
        <f>IF($D67="","",VLOOKUP($D67,'[3]Boys Do Main Draw Prep'!$A$7:$V$23,4))</f>
        <v>TN</v>
      </c>
      <c r="I67" s="271"/>
      <c r="J67" s="186" t="s">
        <v>75</v>
      </c>
      <c r="K67" s="263"/>
      <c r="L67" s="266"/>
      <c r="M67" s="267"/>
      <c r="N67" s="153"/>
      <c r="O67" s="263"/>
      <c r="P67" s="153"/>
      <c r="Q67" s="159"/>
      <c r="R67" s="52"/>
    </row>
    <row r="68" s="5" customFormat="1" ht="9.6" customHeight="1" spans="1:18">
      <c r="A68" s="162"/>
      <c r="B68" s="154"/>
      <c r="C68" s="154"/>
      <c r="D68" s="154"/>
      <c r="E68" s="45" t="str">
        <f>UPPER(IF($D67="","",VLOOKUP($D67,'[3]Boys Do Main Draw Prep'!$A$7:$V$23,7)))</f>
        <v>KARTHIK</v>
      </c>
      <c r="F68" s="45" t="str">
        <f>IF($D67="","",VLOOKUP($D67,'[3]Boys Do Main Draw Prep'!$A$7:$V$23,8))</f>
        <v>WC0009</v>
      </c>
      <c r="G68" s="261"/>
      <c r="H68" s="45" t="str">
        <f>IF($D67="","",VLOOKUP($D67,'[3]Boys Do Main Draw Prep'!$A$7:$V$23,9))</f>
        <v>TN</v>
      </c>
      <c r="I68" s="264"/>
      <c r="J68" s="86"/>
      <c r="K68" s="263"/>
      <c r="L68" s="153"/>
      <c r="M68" s="273"/>
      <c r="N68" s="153"/>
      <c r="O68" s="263"/>
      <c r="P68" s="153"/>
      <c r="Q68" s="159"/>
      <c r="R68" s="52"/>
    </row>
    <row r="69" s="5" customFormat="1" ht="9.6" customHeight="1" spans="1:18">
      <c r="A69" s="282"/>
      <c r="B69" s="283"/>
      <c r="C69" s="283"/>
      <c r="D69" s="284"/>
      <c r="E69" s="86"/>
      <c r="F69" s="86"/>
      <c r="G69" s="39"/>
      <c r="H69" s="86"/>
      <c r="I69" s="285"/>
      <c r="J69" s="160"/>
      <c r="K69" s="171"/>
      <c r="L69" s="160"/>
      <c r="M69" s="171"/>
      <c r="N69" s="160"/>
      <c r="O69" s="171"/>
      <c r="P69" s="160"/>
      <c r="Q69" s="171"/>
      <c r="R69" s="52"/>
    </row>
    <row r="70" s="190" customFormat="1" ht="6" customHeight="1" spans="1:18">
      <c r="A70" s="282"/>
      <c r="B70" s="283"/>
      <c r="C70" s="283"/>
      <c r="D70" s="284"/>
      <c r="E70" s="86"/>
      <c r="F70" s="86"/>
      <c r="G70" s="286"/>
      <c r="H70" s="86"/>
      <c r="I70" s="285"/>
      <c r="J70" s="160"/>
      <c r="K70" s="171"/>
      <c r="L70" s="230"/>
      <c r="M70" s="231"/>
      <c r="N70" s="230"/>
      <c r="O70" s="231"/>
      <c r="P70" s="230"/>
      <c r="Q70" s="231"/>
      <c r="R70" s="232"/>
    </row>
    <row r="71" s="6" customFormat="1" ht="10.5" customHeight="1" spans="1:18">
      <c r="A71" s="89" t="s">
        <v>76</v>
      </c>
      <c r="B71" s="90"/>
      <c r="C71" s="91"/>
      <c r="D71" s="187" t="s">
        <v>77</v>
      </c>
      <c r="E71" s="233" t="s">
        <v>78</v>
      </c>
      <c r="F71" s="233"/>
      <c r="G71" s="233"/>
      <c r="H71" s="188"/>
      <c r="I71" s="233" t="s">
        <v>77</v>
      </c>
      <c r="J71" s="96" t="s">
        <v>79</v>
      </c>
      <c r="K71" s="97"/>
      <c r="L71" s="96" t="s">
        <v>80</v>
      </c>
      <c r="M71" s="98"/>
      <c r="N71" s="99" t="s">
        <v>81</v>
      </c>
      <c r="O71" s="99"/>
      <c r="P71" s="100" t="s">
        <v>82</v>
      </c>
      <c r="Q71" s="150"/>
    </row>
    <row r="72" s="6" customFormat="1" ht="9" customHeight="1" spans="1:18">
      <c r="A72" s="102" t="s">
        <v>83</v>
      </c>
      <c r="B72" s="103"/>
      <c r="C72" s="104"/>
      <c r="D72" s="105">
        <v>1</v>
      </c>
      <c r="E72" s="107" t="str">
        <f>IF(D72&gt;$Q$79,,UPPER(VLOOKUP(D72,'[3]Boys Do Main Draw Prep'!$A$7:$R$23,2)))</f>
        <v>SEKAR VEERASAMY</v>
      </c>
      <c r="F72" s="288"/>
      <c r="G72" s="288"/>
      <c r="H72" s="289"/>
      <c r="I72" s="290" t="s">
        <v>84</v>
      </c>
      <c r="J72" s="103"/>
      <c r="K72" s="110"/>
      <c r="L72" s="103"/>
      <c r="M72" s="111"/>
      <c r="N72" s="112" t="s">
        <v>85</v>
      </c>
      <c r="O72" s="113"/>
      <c r="P72" s="113"/>
      <c r="Q72" s="151"/>
    </row>
    <row r="73" s="6" customFormat="1" ht="9" customHeight="1" spans="1:18">
      <c r="A73" s="102" t="s">
        <v>86</v>
      </c>
      <c r="B73" s="103"/>
      <c r="C73" s="104"/>
      <c r="D73" s="105"/>
      <c r="E73" s="107" t="str">
        <f>IF(D72&gt;$Q$79,,UPPER(VLOOKUP(D72,'[3]Boys Do Main Draw Prep'!$A$7:$R$23,7)))</f>
        <v>BASAVARAJ</v>
      </c>
      <c r="F73" s="288"/>
      <c r="G73" s="288"/>
      <c r="H73" s="289"/>
      <c r="I73" s="290"/>
      <c r="J73" s="103"/>
      <c r="K73" s="110"/>
      <c r="L73" s="103"/>
      <c r="M73" s="111"/>
      <c r="N73" s="117"/>
      <c r="O73" s="116"/>
      <c r="P73" s="117"/>
      <c r="Q73" s="134"/>
    </row>
    <row r="74" s="6" customFormat="1" ht="9" customHeight="1" spans="1:18">
      <c r="A74" s="119" t="s">
        <v>87</v>
      </c>
      <c r="B74" s="117"/>
      <c r="C74" s="120"/>
      <c r="D74" s="105">
        <v>2</v>
      </c>
      <c r="E74" s="107" t="str">
        <f>IF(D74&gt;$Q$79,,UPPER(VLOOKUP(D74,'[3]Boys Do Main Draw Prep'!$A$7:$R$23,2)))</f>
        <v>MARIAPPAN</v>
      </c>
      <c r="F74" s="288"/>
      <c r="G74" s="288"/>
      <c r="H74" s="289"/>
      <c r="I74" s="290" t="s">
        <v>88</v>
      </c>
      <c r="J74" s="103"/>
      <c r="K74" s="110"/>
      <c r="L74" s="103"/>
      <c r="M74" s="111"/>
      <c r="N74" s="112" t="s">
        <v>89</v>
      </c>
      <c r="O74" s="113"/>
      <c r="P74" s="113"/>
      <c r="Q74" s="151"/>
    </row>
    <row r="75" s="6" customFormat="1" ht="9" customHeight="1" spans="1:18">
      <c r="A75" s="121"/>
      <c r="B75" s="30"/>
      <c r="C75" s="122"/>
      <c r="D75" s="105"/>
      <c r="E75" s="107" t="str">
        <f>IF(D74&gt;$Q$79,,UPPER(VLOOKUP(D74,'[3]Boys Do Main Draw Prep'!$A$7:$R$23,7)))</f>
        <v>KARTHIK</v>
      </c>
      <c r="F75" s="288"/>
      <c r="G75" s="288"/>
      <c r="H75" s="289"/>
      <c r="I75" s="290"/>
      <c r="J75" s="103"/>
      <c r="K75" s="110"/>
      <c r="L75" s="103"/>
      <c r="M75" s="111"/>
      <c r="N75" s="103" t="s">
        <v>90</v>
      </c>
      <c r="O75" s="110"/>
      <c r="P75" s="103"/>
      <c r="Q75" s="111"/>
    </row>
    <row r="76" s="6" customFormat="1" ht="9" customHeight="1" spans="1:18">
      <c r="A76" s="124" t="s">
        <v>91</v>
      </c>
      <c r="B76" s="125"/>
      <c r="C76" s="126"/>
      <c r="D76" s="105">
        <v>3</v>
      </c>
      <c r="E76" s="107" t="str">
        <f>IF(D76&gt;$Q$79,,UPPER(VLOOKUP(D76,'[3]Boys Do Main Draw Prep'!$A$7:$R$23,2)))</f>
        <v>SATHASIVAM</v>
      </c>
      <c r="F76" s="288"/>
      <c r="G76" s="288"/>
      <c r="H76" s="289"/>
      <c r="I76" s="290" t="s">
        <v>92</v>
      </c>
      <c r="J76" s="103"/>
      <c r="K76" s="110"/>
      <c r="L76" s="103"/>
      <c r="M76" s="111"/>
      <c r="N76" s="117" t="s">
        <v>93</v>
      </c>
      <c r="O76" s="116"/>
      <c r="P76" s="117"/>
      <c r="Q76" s="134"/>
    </row>
    <row r="77" s="6" customFormat="1" ht="9" customHeight="1" spans="1:18">
      <c r="A77" s="102" t="s">
        <v>83</v>
      </c>
      <c r="B77" s="103"/>
      <c r="C77" s="104"/>
      <c r="D77" s="105"/>
      <c r="E77" s="107" t="str">
        <f>IF(D76&gt;$Q$79,,UPPER(VLOOKUP(D76,'[3]Boys Do Main Draw Prep'!$A$7:$R$23,7)))</f>
        <v>BALACHANDER</v>
      </c>
      <c r="F77" s="288"/>
      <c r="G77" s="288"/>
      <c r="H77" s="289"/>
      <c r="I77" s="290"/>
      <c r="J77" s="103"/>
      <c r="K77" s="110"/>
      <c r="L77" s="103"/>
      <c r="M77" s="111"/>
      <c r="N77" s="112" t="s">
        <v>94</v>
      </c>
      <c r="O77" s="113"/>
      <c r="P77" s="113"/>
      <c r="Q77" s="151"/>
    </row>
    <row r="78" s="6" customFormat="1" ht="9" customHeight="1" spans="1:18">
      <c r="A78" s="102" t="s">
        <v>95</v>
      </c>
      <c r="B78" s="103"/>
      <c r="C78" s="127"/>
      <c r="D78" s="105">
        <v>4</v>
      </c>
      <c r="E78" s="107" t="str">
        <f>IF(D78&gt;$Q$79,,UPPER(VLOOKUP(D78,'[3]Boys Do Main Draw Prep'!$A$7:$R$23,2)))</f>
        <v>SURESH KUMAR</v>
      </c>
      <c r="F78" s="288"/>
      <c r="G78" s="288"/>
      <c r="H78" s="289"/>
      <c r="I78" s="290" t="s">
        <v>96</v>
      </c>
      <c r="J78" s="103"/>
      <c r="K78" s="110"/>
      <c r="L78" s="103"/>
      <c r="M78" s="111"/>
      <c r="N78" s="103"/>
      <c r="O78" s="110"/>
      <c r="P78" s="103"/>
      <c r="Q78" s="111"/>
    </row>
    <row r="79" s="6" customFormat="1" ht="9" customHeight="1" spans="1:18">
      <c r="A79" s="119" t="s">
        <v>97</v>
      </c>
      <c r="B79" s="117"/>
      <c r="C79" s="128"/>
      <c r="D79" s="129"/>
      <c r="E79" s="131" t="str">
        <f>IF(D78&gt;$Q$79,,UPPER(VLOOKUP(D78,'[3]Boys Do Main Draw Prep'!$A$7:$R$23,7)))</f>
        <v>GABREAL</v>
      </c>
      <c r="F79" s="292"/>
      <c r="G79" s="292"/>
      <c r="H79" s="293"/>
      <c r="I79" s="294"/>
      <c r="J79" s="117"/>
      <c r="K79" s="116"/>
      <c r="L79" s="117"/>
      <c r="M79" s="134"/>
      <c r="N79" s="117" t="str">
        <f>Q4</f>
        <v>SARAVANAN PAULRAJ</v>
      </c>
      <c r="O79" s="116"/>
      <c r="P79" s="117"/>
      <c r="Q79" s="295">
        <f>MIN(4,'[3]Boys Do Main Draw Prep'!$V$5)</f>
        <v>4</v>
      </c>
    </row>
    <row r="80" ht="15.75" customHeight="1"/>
    <row r="81" ht="9" customHeight="1"/>
  </sheetData>
  <mergeCells count="1">
    <mergeCell ref="A4:C4"/>
  </mergeCells>
  <conditionalFormatting sqref="L14">
    <cfRule type="expression" dxfId="0" priority="21" stopIfTrue="1">
      <formula>K14="bs"</formula>
    </cfRule>
    <cfRule type="expression" dxfId="0" priority="20" stopIfTrue="1">
      <formula>K14="as"</formula>
    </cfRule>
  </conditionalFormatting>
  <conditionalFormatting sqref="J18">
    <cfRule type="expression" dxfId="0" priority="33" stopIfTrue="1">
      <formula>I18="bs"</formula>
    </cfRule>
    <cfRule type="expression" dxfId="0" priority="32" stopIfTrue="1">
      <formula>I18="as"</formula>
    </cfRule>
  </conditionalFormatting>
  <conditionalFormatting sqref="J25">
    <cfRule type="cellIs" dxfId="1" priority="13" stopIfTrue="1" operator="equal">
      <formula>"Bye"</formula>
    </cfRule>
  </conditionalFormatting>
  <conditionalFormatting sqref="L30">
    <cfRule type="expression" dxfId="0" priority="19" stopIfTrue="1">
      <formula>K30="bs"</formula>
    </cfRule>
    <cfRule type="expression" dxfId="0" priority="18" stopIfTrue="1">
      <formula>K30="as"</formula>
    </cfRule>
  </conditionalFormatting>
  <conditionalFormatting sqref="J34">
    <cfRule type="expression" dxfId="0" priority="31" stopIfTrue="1">
      <formula>I34="bs"</formula>
    </cfRule>
    <cfRule type="expression" dxfId="0" priority="30" stopIfTrue="1">
      <formula>I34="as"</formula>
    </cfRule>
  </conditionalFormatting>
  <conditionalFormatting sqref="P37">
    <cfRule type="expression" dxfId="0" priority="2" stopIfTrue="1">
      <formula>O38="bs"</formula>
    </cfRule>
    <cfRule type="expression" dxfId="0" priority="1" stopIfTrue="1">
      <formula>O38="as"</formula>
    </cfRule>
  </conditionalFormatting>
  <conditionalFormatting sqref="P38">
    <cfRule type="expression" dxfId="0" priority="4" stopIfTrue="1">
      <formula>O38="bs"</formula>
    </cfRule>
    <cfRule type="expression" dxfId="0" priority="3" stopIfTrue="1">
      <formula>O38="as"</formula>
    </cfRule>
  </conditionalFormatting>
  <conditionalFormatting sqref="J42">
    <cfRule type="expression" dxfId="0" priority="29" stopIfTrue="1">
      <formula>I42="bs"</formula>
    </cfRule>
    <cfRule type="expression" dxfId="0" priority="28" stopIfTrue="1">
      <formula>I42="as"</formula>
    </cfRule>
  </conditionalFormatting>
  <conditionalFormatting sqref="L46">
    <cfRule type="expression" dxfId="0" priority="17" stopIfTrue="1">
      <formula>K46="bs"</formula>
    </cfRule>
    <cfRule type="expression" dxfId="0" priority="16" stopIfTrue="1">
      <formula>K46="as"</formula>
    </cfRule>
  </conditionalFormatting>
  <conditionalFormatting sqref="J50">
    <cfRule type="expression" dxfId="0" priority="27" stopIfTrue="1">
      <formula>I50="bs"</formula>
    </cfRule>
    <cfRule type="expression" dxfId="0" priority="26" stopIfTrue="1">
      <formula>I50="as"</formula>
    </cfRule>
  </conditionalFormatting>
  <conditionalFormatting sqref="N53">
    <cfRule type="expression" dxfId="0" priority="8" stopIfTrue="1">
      <formula>M54="bs"</formula>
    </cfRule>
    <cfRule type="expression" dxfId="0" priority="7" stopIfTrue="1">
      <formula>M54="as"</formula>
    </cfRule>
  </conditionalFormatting>
  <conditionalFormatting sqref="N54">
    <cfRule type="expression" dxfId="0" priority="6" stopIfTrue="1">
      <formula>M54="bs"</formula>
    </cfRule>
    <cfRule type="expression" dxfId="0" priority="5" stopIfTrue="1">
      <formula>M54="as"</formula>
    </cfRule>
  </conditionalFormatting>
  <conditionalFormatting sqref="J58">
    <cfRule type="expression" dxfId="0" priority="25" stopIfTrue="1">
      <formula>I58="bs"</formula>
    </cfRule>
    <cfRule type="expression" dxfId="0" priority="24" stopIfTrue="1">
      <formula>I58="as"</formula>
    </cfRule>
  </conditionalFormatting>
  <conditionalFormatting sqref="L62">
    <cfRule type="expression" dxfId="0" priority="15" stopIfTrue="1">
      <formula>K62="bs"</formula>
    </cfRule>
    <cfRule type="expression" dxfId="0" priority="14" stopIfTrue="1">
      <formula>K62="as"</formula>
    </cfRule>
  </conditionalFormatting>
  <conditionalFormatting sqref="J66">
    <cfRule type="expression" dxfId="0" priority="23" stopIfTrue="1">
      <formula>I66="bs"</formula>
    </cfRule>
    <cfRule type="expression" dxfId="0" priority="22" stopIfTrue="1">
      <formula>I66="as"</formula>
    </cfRule>
  </conditionalFormatting>
  <conditionalFormatting sqref="B7 B11 B15 B19 B23 B27 B31 B35 B39 B43 B47 B51 B55 B59 B63 B67">
    <cfRule type="cellIs" dxfId="2" priority="34" stopIfTrue="1" operator="equal">
      <formula>"DA"</formula>
    </cfRule>
  </conditionalFormatting>
  <conditionalFormatting sqref="D7 D11 D15 D19 D23 D27 D31 D35 D39 D43 D47 D51 D55 D59 D63 D67">
    <cfRule type="cellIs" dxfId="3" priority="44" stopIfTrue="1" operator="lessThan">
      <formula>5</formula>
    </cfRule>
  </conditionalFormatting>
  <conditionalFormatting sqref="E7 E11 E15 E19 E23 E27 E31 E35 E39 E43 E47 E51 E55 E59 E63 E67">
    <cfRule type="cellIs" dxfId="1" priority="43" stopIfTrue="1" operator="equal">
      <formula>"Bye"</formula>
    </cfRule>
  </conditionalFormatting>
  <conditionalFormatting sqref="J9 L13 J17 N21 L29 J33 J41 L45 J49 J57 L61 J65">
    <cfRule type="expression" dxfId="0" priority="39" stopIfTrue="1">
      <formula>I10="bs"</formula>
    </cfRule>
    <cfRule type="expression" dxfId="0" priority="38" stopIfTrue="1">
      <formula>I10="as"</formula>
    </cfRule>
  </conditionalFormatting>
  <conditionalFormatting sqref="H10 J14 H18 L22 H26 J30 H34 N38 H42 J46 H50 L54 H58 J62 H66">
    <cfRule type="expression" dxfId="4" priority="37" stopIfTrue="1">
      <formula>AND($N$1="CU",H10&lt;&gt;"Umpire")</formula>
    </cfRule>
    <cfRule type="expression" dxfId="5" priority="36" stopIfTrue="1">
      <formula>AND($N$1="CU",H10&lt;&gt;"Umpire",I10&lt;&gt;"")</formula>
    </cfRule>
    <cfRule type="expression" dxfId="6" priority="35" stopIfTrue="1">
      <formula>AND($N$1="CU",H10="Umpire")</formula>
    </cfRule>
  </conditionalFormatting>
  <conditionalFormatting sqref="I10 K14 I18 M22 I26 K30 I34 O38 I42 K46 I50 M54 I58 K62 I66">
    <cfRule type="expression" dxfId="7" priority="42" stopIfTrue="1">
      <formula>$N$1="CU"</formula>
    </cfRule>
  </conditionalFormatting>
  <conditionalFormatting sqref="J10 N22">
    <cfRule type="expression" dxfId="0" priority="41" stopIfTrue="1">
      <formula>I10="bs"</formula>
    </cfRule>
    <cfRule type="expression" dxfId="0" priority="40" stopIfTrue="1">
      <formula>I10="as"</formula>
    </cfRule>
  </conditionalFormatting>
  <dataValidations count="1">
    <dataValidation type="list" allowBlank="1" showInputMessage="1" sqref="H10 J14 H18 L22 H26 J30 H34 N38 H42 J46 H50 L54 H58 J62 H66">
      <formula1>$T$7:$T$16</formula1>
    </dataValidation>
  </dataValidations>
  <printOptions horizontalCentered="1"/>
  <pageMargins left="0.35" right="0.35" top="0.39" bottom="0.39" header="0" footer="0"/>
  <pageSetup paperSize="9" scale="90" orientation="portrait" horizontalDpi="300" verticalDpi="300"/>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385" name="Button 1" r:id="rId4">
              <controlPr print="0" defaultSize="0">
                <anchor moveWithCells="1" sizeWithCells="1">
                  <from>
                    <xdr:col>11</xdr:col>
                    <xdr:colOff>396240</xdr:colOff>
                    <xdr:row>0</xdr:row>
                    <xdr:rowOff>7620</xdr:rowOff>
                  </from>
                  <to>
                    <xdr:col>13</xdr:col>
                    <xdr:colOff>273685</xdr:colOff>
                    <xdr:row>0</xdr:row>
                    <xdr:rowOff>136525</xdr:rowOff>
                  </to>
                </anchor>
              </controlPr>
            </control>
          </mc:Choice>
        </mc:AlternateContent>
        <mc:AlternateContent xmlns:mc="http://schemas.openxmlformats.org/markup-compatibility/2006">
          <mc:Choice Requires="x14">
            <control shapeId="16386" name="Button 2" r:id="rId5">
              <controlPr print="0" defaultSize="0">
                <anchor moveWithCells="1" sizeWithCells="1">
                  <from>
                    <xdr:col>11</xdr:col>
                    <xdr:colOff>388620</xdr:colOff>
                    <xdr:row>0</xdr:row>
                    <xdr:rowOff>136525</xdr:rowOff>
                  </from>
                  <to>
                    <xdr:col>13</xdr:col>
                    <xdr:colOff>273685</xdr:colOff>
                    <xdr:row>1</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82"/>
  <sheetViews>
    <sheetView showGridLines="0" showZeros="0" topLeftCell="A32" workbookViewId="0">
      <selection activeCell="E31" sqref="E31"/>
    </sheetView>
  </sheetViews>
  <sheetFormatPr defaultColWidth="9" defaultRowHeight="13.2"/>
  <cols>
    <col min="1" max="2" width="3.33333333333333" customWidth="1"/>
    <col min="3" max="3" width="4.66666666666667" customWidth="1"/>
    <col min="4" max="4" width="4.33333333333333" customWidth="1"/>
    <col min="5" max="5" width="23" customWidth="1"/>
    <col min="6" max="6" width="2.66666666666667" customWidth="1"/>
    <col min="7" max="7" width="7.66666666666667" customWidth="1"/>
    <col min="8" max="8" width="5.88888888888889" customWidth="1"/>
    <col min="9" max="9" width="1.66666666666667" style="7" customWidth="1"/>
    <col min="10" max="10" width="10.6666666666667" style="2" customWidth="1"/>
    <col min="11" max="11" width="1.66666666666667" style="7" customWidth="1"/>
    <col min="12" max="12" width="10.6666666666667" style="17" customWidth="1"/>
    <col min="13" max="13" width="1.66666666666667" style="8" customWidth="1"/>
    <col min="14" max="14" width="10.6666666666667" style="17" customWidth="1"/>
    <col min="15" max="15" width="1.66666666666667" style="7" customWidth="1"/>
    <col min="16" max="16" width="10.6666666666667" style="2" customWidth="1"/>
    <col min="17" max="17" width="1.66666666666667" style="8" customWidth="1"/>
    <col min="18" max="18" width="9" hidden="1" customWidth="1"/>
    <col min="19" max="19" width="8.33333333333333" customWidth="1"/>
    <col min="20" max="20" width="11.4444444444444" hidden="1" customWidth="1"/>
  </cols>
  <sheetData>
    <row r="1" s="1" customFormat="1" ht="21.75" customHeight="1" spans="1:20">
      <c r="A1" s="298" t="s">
        <v>98</v>
      </c>
      <c r="B1" s="10"/>
      <c r="C1" s="11"/>
      <c r="D1" s="11"/>
      <c r="E1" s="11"/>
      <c r="F1" s="11"/>
      <c r="G1" s="11"/>
      <c r="H1" s="11"/>
      <c r="I1" s="12"/>
      <c r="K1" s="13"/>
      <c r="L1" s="14"/>
      <c r="M1" s="12"/>
      <c r="N1" s="11" t="s">
        <v>45</v>
      </c>
      <c r="O1" s="12"/>
      <c r="P1" s="11"/>
      <c r="Q1" s="12"/>
    </row>
    <row r="2" s="2" customFormat="1" spans="1:20">
      <c r="A2" s="15" t="str">
        <f>'[3]Week SetUp'!$A$8</f>
        <v>ITF Junior Circuit</v>
      </c>
      <c r="B2" s="15"/>
      <c r="C2" s="15"/>
      <c r="D2" s="15"/>
      <c r="E2" s="15"/>
      <c r="F2" s="13" t="s">
        <v>99</v>
      </c>
      <c r="G2" s="17"/>
      <c r="H2" s="17"/>
      <c r="I2" s="18"/>
      <c r="J2" s="13" t="s">
        <v>100</v>
      </c>
      <c r="K2" s="13"/>
      <c r="L2" s="13"/>
      <c r="M2" s="18"/>
      <c r="N2" s="17"/>
      <c r="O2" s="18"/>
      <c r="P2" s="17"/>
      <c r="Q2" s="18"/>
    </row>
    <row r="3" s="3" customFormat="1" ht="9.6" spans="1:20">
      <c r="A3" s="19" t="s">
        <v>48</v>
      </c>
      <c r="B3" s="19"/>
      <c r="C3" s="19"/>
      <c r="D3" s="19"/>
      <c r="E3" s="19"/>
      <c r="F3" s="19" t="s">
        <v>49</v>
      </c>
      <c r="G3" s="19"/>
      <c r="H3" s="19"/>
      <c r="I3" s="20"/>
      <c r="J3" s="21" t="s">
        <v>50</v>
      </c>
      <c r="K3" s="20"/>
      <c r="L3" s="22" t="s">
        <v>51</v>
      </c>
      <c r="M3" s="20"/>
      <c r="N3" s="19"/>
      <c r="O3" s="20"/>
      <c r="P3" s="19"/>
      <c r="Q3" s="144" t="s">
        <v>52</v>
      </c>
    </row>
    <row r="4" s="4" customFormat="1" ht="11.25" customHeight="1" spans="1:20">
      <c r="A4" s="23" t="s">
        <v>53</v>
      </c>
      <c r="B4" s="23"/>
      <c r="C4" s="23"/>
      <c r="D4" s="24"/>
      <c r="E4" s="24"/>
      <c r="F4" s="24" t="s">
        <v>54</v>
      </c>
      <c r="G4" s="25"/>
      <c r="H4" s="24"/>
      <c r="I4" s="26"/>
      <c r="J4" s="27">
        <f>'[3]Week SetUp'!$D$10</f>
        <v>0</v>
      </c>
      <c r="K4" s="26"/>
      <c r="L4" s="29">
        <f>'[3]Week SetUp'!$A$12</f>
        <v>0</v>
      </c>
      <c r="M4" s="26"/>
      <c r="N4" s="24"/>
      <c r="O4" s="26"/>
      <c r="P4" s="24"/>
      <c r="Q4" s="145" t="s">
        <v>55</v>
      </c>
    </row>
    <row r="5" s="3" customFormat="1" ht="9.6" spans="1:20">
      <c r="A5" s="30"/>
      <c r="B5" s="31" t="s">
        <v>56</v>
      </c>
      <c r="C5" s="31" t="s">
        <v>101</v>
      </c>
      <c r="D5" s="31" t="s">
        <v>57</v>
      </c>
      <c r="E5" s="32" t="s">
        <v>58</v>
      </c>
      <c r="F5" s="32" t="s">
        <v>59</v>
      </c>
      <c r="G5" s="32"/>
      <c r="H5" s="32" t="s">
        <v>60</v>
      </c>
      <c r="I5" s="32"/>
      <c r="J5" s="31" t="s">
        <v>61</v>
      </c>
      <c r="K5" s="33"/>
      <c r="L5" s="31" t="s">
        <v>102</v>
      </c>
      <c r="M5" s="33"/>
      <c r="N5" s="31" t="s">
        <v>103</v>
      </c>
      <c r="O5" s="33"/>
      <c r="P5" s="31" t="s">
        <v>62</v>
      </c>
      <c r="Q5" s="146"/>
    </row>
    <row r="6" s="3" customFormat="1" ht="3.75" customHeight="1" spans="1:20">
      <c r="A6" s="35"/>
      <c r="B6" s="36"/>
      <c r="C6" s="37"/>
      <c r="D6" s="36"/>
      <c r="E6" s="38"/>
      <c r="F6" s="38"/>
      <c r="G6" s="39"/>
      <c r="H6" s="38"/>
      <c r="I6" s="40"/>
      <c r="J6" s="36"/>
      <c r="K6" s="40"/>
      <c r="L6" s="36"/>
      <c r="M6" s="40"/>
      <c r="N6" s="36"/>
      <c r="O6" s="40"/>
      <c r="P6" s="36"/>
      <c r="Q6" s="147"/>
    </row>
    <row r="7" s="5" customFormat="1" ht="9" customHeight="1" spans="1:20">
      <c r="A7" s="42" t="s">
        <v>84</v>
      </c>
      <c r="B7" s="43">
        <f>IF($D7="","",VLOOKUP($D7,'[3]Boys Si Main Draw Prep'!$A$7:$P$70,15))</f>
        <v>0</v>
      </c>
      <c r="C7" s="43">
        <f>IF($D7="","",VLOOKUP($D7,'[3]Boys Si Main Draw Prep'!$A$7:$P$70,16))</f>
        <v>1</v>
      </c>
      <c r="D7" s="44">
        <v>1</v>
      </c>
      <c r="E7" s="45" t="str">
        <f>UPPER(IF($D7="","",VLOOKUP($D7,'[3]Boys Si Main Draw Prep'!$A$7:$P$70,2)))</f>
        <v>VEERASWAMY SHEKAR</v>
      </c>
      <c r="F7" s="45" t="str">
        <f>IF($D7="","",VLOOKUP($D7,'[3]Boys Si Main Draw Prep'!$A$7:$P$70,3))</f>
        <v>WC0018</v>
      </c>
      <c r="G7" s="45"/>
      <c r="H7" s="45">
        <f>IF($D7="","",VLOOKUP($D7,'[3]Boys Si Main Draw Prep'!$A$7:$P$70,4))</f>
        <v>0</v>
      </c>
      <c r="I7" s="299"/>
      <c r="J7" s="43" t="str">
        <f>$E$7</f>
        <v>VEERASWAMY SHEKAR</v>
      </c>
      <c r="K7" s="202"/>
      <c r="L7" s="86"/>
      <c r="M7" s="87"/>
      <c r="N7" s="86"/>
      <c r="O7" s="87"/>
      <c r="P7" s="86"/>
      <c r="Q7" s="87"/>
      <c r="R7" s="52"/>
      <c r="T7" s="53" t="str">
        <f>'[3]SetUp Officials'!P21</f>
        <v>Umpire</v>
      </c>
    </row>
    <row r="8" s="5" customFormat="1" ht="9" customHeight="1" spans="1:20">
      <c r="A8" s="54" t="s">
        <v>88</v>
      </c>
      <c r="B8" s="43"/>
      <c r="C8" s="43"/>
      <c r="D8" s="44" t="s">
        <v>104</v>
      </c>
      <c r="E8" s="43" t="s">
        <v>104</v>
      </c>
      <c r="F8" s="43"/>
      <c r="G8" s="43"/>
      <c r="H8" s="43"/>
      <c r="I8" s="300"/>
      <c r="J8" s="153"/>
      <c r="K8" s="195"/>
      <c r="L8" s="301" t="str">
        <f>$J$7</f>
        <v>VEERASWAMY SHEKAR</v>
      </c>
      <c r="M8" s="202"/>
      <c r="N8" s="86"/>
      <c r="O8" s="87"/>
      <c r="P8" s="86"/>
      <c r="Q8" s="87"/>
      <c r="R8" s="52"/>
      <c r="T8" s="58" t="str">
        <f>'[3]SetUp Officials'!P22</f>
        <v> </v>
      </c>
    </row>
    <row r="9" s="5" customFormat="1" ht="9" customHeight="1" spans="1:20">
      <c r="A9" s="54" t="s">
        <v>92</v>
      </c>
      <c r="B9" s="43">
        <f>IF($D9="","",VLOOKUP($D9,'[3]Boys Si Main Draw Prep'!$A$7:$P$70,15))</f>
        <v>0</v>
      </c>
      <c r="C9" s="43">
        <f>IF($D9="","",VLOOKUP($D9,'[3]Boys Si Main Draw Prep'!$A$7:$P$70,16))</f>
        <v>100</v>
      </c>
      <c r="D9" s="44">
        <v>29</v>
      </c>
      <c r="E9" s="43" t="str">
        <f>UPPER(IF($D9="","",VLOOKUP($D9,'[3]Boys Si Main Draw Prep'!$A$7:$P$70,2)))</f>
        <v>YAMANAPPA BC</v>
      </c>
      <c r="F9" s="43">
        <f>IF($D9="","",VLOOKUP($D9,'[3]Boys Si Main Draw Prep'!$A$7:$P$70,3))</f>
        <v>0</v>
      </c>
      <c r="G9" s="43"/>
      <c r="H9" s="43">
        <f>IF($D9="","",VLOOKUP($D9,'[3]Boys Si Main Draw Prep'!$A$7:$P$70,4))</f>
        <v>0</v>
      </c>
      <c r="I9" s="299"/>
      <c r="J9" s="43" t="str">
        <f>$E$9</f>
        <v>YAMANAPPA BC</v>
      </c>
      <c r="K9" s="302"/>
      <c r="L9" s="186">
        <v>36770</v>
      </c>
      <c r="M9" s="204"/>
      <c r="N9" s="86"/>
      <c r="O9" s="87"/>
      <c r="P9" s="86"/>
      <c r="Q9" s="87"/>
      <c r="R9" s="52"/>
      <c r="T9" s="58" t="str">
        <f>'[3]SetUp Officials'!P23</f>
        <v> </v>
      </c>
    </row>
    <row r="10" s="5" customFormat="1" ht="9" customHeight="1" spans="1:20">
      <c r="A10" s="54" t="s">
        <v>96</v>
      </c>
      <c r="B10" s="43" t="str">
        <f>IF($D10="","",VLOOKUP($D10,'[3]Boys Si Main Draw Prep'!$A$7:$P$70,15))</f>
        <v/>
      </c>
      <c r="C10" s="43" t="str">
        <f>IF($D10="","",VLOOKUP($D10,'[3]Boys Si Main Draw Prep'!$A$7:$P$70,16))</f>
        <v/>
      </c>
      <c r="D10" s="44"/>
      <c r="E10" s="43" t="s">
        <v>104</v>
      </c>
      <c r="F10" s="43" t="str">
        <f>IF($D10="","",VLOOKUP($D10,'[3]Boys Si Main Draw Prep'!$A$7:$P$70,3))</f>
        <v/>
      </c>
      <c r="G10" s="43"/>
      <c r="H10" s="43" t="str">
        <f>IF($D10="","",VLOOKUP($D10,'[3]Boys Si Main Draw Prep'!$A$7:$P$70,4))</f>
        <v/>
      </c>
      <c r="I10" s="300"/>
      <c r="J10" s="153"/>
      <c r="K10" s="87"/>
      <c r="L10" s="303" t="s">
        <v>65</v>
      </c>
      <c r="M10" s="201"/>
      <c r="N10" s="301" t="str">
        <f>$J$7</f>
        <v>VEERASWAMY SHEKAR</v>
      </c>
      <c r="O10" s="202"/>
      <c r="P10" s="86"/>
      <c r="Q10" s="87"/>
      <c r="R10" s="52"/>
      <c r="T10" s="58" t="str">
        <f>'[3]SetUp Officials'!P24</f>
        <v> </v>
      </c>
    </row>
    <row r="11" s="5" customFormat="1" ht="9.6" customHeight="1" spans="1:20">
      <c r="A11" s="54" t="s">
        <v>105</v>
      </c>
      <c r="B11" s="43">
        <f>IF($D11="","",VLOOKUP($D11,'[3]Boys Si Main Draw Prep'!$A$7:$P$70,15))</f>
        <v>0</v>
      </c>
      <c r="C11" s="43">
        <f>IF($D11="","",VLOOKUP($D11,'[3]Boys Si Main Draw Prep'!$A$7:$P$70,16))</f>
        <v>31</v>
      </c>
      <c r="D11" s="44">
        <v>26</v>
      </c>
      <c r="E11" s="43" t="str">
        <f>UPPER(IF($D11="","",VLOOKUP($D11,'[3]Boys Si Main Draw Prep'!$A$7:$P$70,2)))</f>
        <v>TRIVENI SHANKAR</v>
      </c>
      <c r="F11" s="43" t="str">
        <f>IF($D11="","",VLOOKUP($D11,'[3]Boys Si Main Draw Prep'!$A$7:$P$70,3))</f>
        <v>WC0128</v>
      </c>
      <c r="G11" s="43"/>
      <c r="H11" s="43">
        <f>IF($D11="","",VLOOKUP($D11,'[3]Boys Si Main Draw Prep'!$A$7:$P$70,4))</f>
        <v>0</v>
      </c>
      <c r="I11" s="299"/>
      <c r="J11" s="224" t="str">
        <f>$E$12</f>
        <v>GANGADRAPPA</v>
      </c>
      <c r="K11" s="202"/>
      <c r="L11" s="304"/>
      <c r="M11" s="305"/>
      <c r="N11" s="186" t="s">
        <v>75</v>
      </c>
      <c r="O11" s="204"/>
      <c r="P11" s="86"/>
      <c r="Q11" s="87"/>
      <c r="R11" s="52"/>
      <c r="T11" s="58" t="str">
        <f>'[3]SetUp Officials'!P25</f>
        <v> </v>
      </c>
    </row>
    <row r="12" s="5" customFormat="1" ht="9.6" customHeight="1" spans="1:20">
      <c r="A12" s="54" t="s">
        <v>106</v>
      </c>
      <c r="B12" s="43">
        <f>IF($D12="","",VLOOKUP($D12,'[3]Boys Si Main Draw Prep'!$A$7:$P$70,15))</f>
        <v>0</v>
      </c>
      <c r="C12" s="43">
        <f>IF($D12="","",VLOOKUP($D12,'[3]Boys Si Main Draw Prep'!$A$7:$P$70,16))</f>
        <v>31</v>
      </c>
      <c r="D12" s="44">
        <v>27</v>
      </c>
      <c r="E12" s="43" t="str">
        <f>UPPER(IF($D12="","",VLOOKUP($D12,'[3]Boys Si Main Draw Prep'!$A$7:$P$70,2)))</f>
        <v>GANGADRAPPA</v>
      </c>
      <c r="F12" s="43" t="str">
        <f>IF($D12="","",VLOOKUP($D12,'[3]Boys Si Main Draw Prep'!$A$7:$P$70,3))</f>
        <v>W0026</v>
      </c>
      <c r="G12" s="43"/>
      <c r="H12" s="43">
        <f>IF($D12="","",VLOOKUP($D12,'[3]Boys Si Main Draw Prep'!$A$7:$P$70,4))</f>
        <v>0</v>
      </c>
      <c r="I12" s="300"/>
      <c r="J12" s="154" t="s">
        <v>107</v>
      </c>
      <c r="K12" s="195"/>
      <c r="L12" s="81" t="str">
        <f>$J$13</f>
        <v>GABREAL</v>
      </c>
      <c r="M12" s="306"/>
      <c r="N12" s="86"/>
      <c r="O12" s="204"/>
      <c r="P12" s="86"/>
      <c r="Q12" s="87"/>
      <c r="R12" s="52"/>
      <c r="T12" s="58" t="str">
        <f>'[3]SetUp Officials'!P26</f>
        <v> </v>
      </c>
    </row>
    <row r="13" s="5" customFormat="1" ht="9.6" customHeight="1" spans="1:20">
      <c r="A13" s="54" t="s">
        <v>108</v>
      </c>
      <c r="B13" s="43" t="str">
        <f>IF($D13="","",VLOOKUP($D13,'[3]Boys Si Main Draw Prep'!$A$7:$P$70,15))</f>
        <v/>
      </c>
      <c r="C13" s="43" t="str">
        <f>IF($D13="","",VLOOKUP($D13,'[3]Boys Si Main Draw Prep'!$A$7:$P$70,16))</f>
        <v/>
      </c>
      <c r="D13" s="44"/>
      <c r="E13" s="43" t="s">
        <v>104</v>
      </c>
      <c r="F13" s="43" t="str">
        <f>IF($D13="","",VLOOKUP($D13,'[3]Boys Si Main Draw Prep'!$A$7:$P$70,3))</f>
        <v/>
      </c>
      <c r="G13" s="43"/>
      <c r="H13" s="43" t="str">
        <f>IF($D13="","",VLOOKUP($D13,'[3]Boys Si Main Draw Prep'!$A$7:$P$70,4))</f>
        <v/>
      </c>
      <c r="I13" s="299"/>
      <c r="J13" s="43" t="str">
        <f>$E$14</f>
        <v>GABREAL</v>
      </c>
      <c r="K13" s="211"/>
      <c r="L13" s="186">
        <v>36770</v>
      </c>
      <c r="M13" s="87"/>
      <c r="N13" s="86"/>
      <c r="O13" s="204"/>
      <c r="P13" s="86"/>
      <c r="Q13" s="87"/>
      <c r="R13" s="52"/>
      <c r="T13" s="58" t="str">
        <f>'[3]SetUp Officials'!P27</f>
        <v> </v>
      </c>
    </row>
    <row r="14" s="5" customFormat="1" ht="9.6" customHeight="1" spans="1:20">
      <c r="A14" s="42" t="s">
        <v>109</v>
      </c>
      <c r="B14" s="43">
        <f>IF($D14="","",VLOOKUP($D14,'[3]Boys Si Main Draw Prep'!$A$7:$P$70,15))</f>
        <v>0</v>
      </c>
      <c r="C14" s="43">
        <f>IF($D14="","",VLOOKUP($D14,'[3]Boys Si Main Draw Prep'!$A$7:$P$70,16))</f>
        <v>11</v>
      </c>
      <c r="D14" s="44">
        <v>13</v>
      </c>
      <c r="E14" s="45" t="str">
        <f>UPPER(IF($D14="","",VLOOKUP($D14,'[3]Boys Si Main Draw Prep'!$A$7:$P$70,2)))</f>
        <v>GABREAL</v>
      </c>
      <c r="F14" s="45" t="str">
        <f>IF($D14="","",VLOOKUP($D14,'[3]Boys Si Main Draw Prep'!$A$7:$P$70,3))</f>
        <v>WC0008</v>
      </c>
      <c r="G14" s="45"/>
      <c r="H14" s="45">
        <f>IF($D14="","",VLOOKUP($D14,'[3]Boys Si Main Draw Prep'!$A$7:$P$70,4))</f>
        <v>0</v>
      </c>
      <c r="I14" s="300"/>
      <c r="J14" s="153"/>
      <c r="K14" s="87"/>
      <c r="L14" s="86"/>
      <c r="M14" s="88"/>
      <c r="N14" s="303" t="s">
        <v>65</v>
      </c>
      <c r="O14" s="201"/>
      <c r="P14" s="301" t="str">
        <f>$J$7</f>
        <v>VEERASWAMY SHEKAR</v>
      </c>
      <c r="Q14" s="202"/>
      <c r="R14" s="52"/>
      <c r="T14" s="58" t="str">
        <f>'[3]SetUp Officials'!P28</f>
        <v> </v>
      </c>
    </row>
    <row r="15" s="5" customFormat="1" ht="9.6" customHeight="1" spans="1:20">
      <c r="A15" s="42" t="s">
        <v>110</v>
      </c>
      <c r="B15" s="43">
        <f>IF($D15="","",VLOOKUP($D15,'[3]Boys Si Main Draw Prep'!$A$7:$P$70,15))</f>
        <v>0</v>
      </c>
      <c r="C15" s="43">
        <f>IF($D15="","",VLOOKUP($D15,'[3]Boys Si Main Draw Prep'!$A$7:$P$70,16))</f>
        <v>11</v>
      </c>
      <c r="D15" s="44">
        <v>12</v>
      </c>
      <c r="E15" s="45" t="str">
        <f>UPPER(IF($D15="","",VLOOKUP($D15,'[3]Boys Si Main Draw Prep'!$A$7:$P$70,2)))</f>
        <v>SURESH KUMMAR</v>
      </c>
      <c r="F15" s="45" t="str">
        <f>IF($D15="","",VLOOKUP($D15,'[3]Boys Si Main Draw Prep'!$A$7:$P$70,3))</f>
        <v>WC0015</v>
      </c>
      <c r="G15" s="45"/>
      <c r="H15" s="45">
        <f>IF($D15="","",VLOOKUP($D15,'[3]Boys Si Main Draw Prep'!$A$7:$P$70,4))</f>
        <v>0</v>
      </c>
      <c r="I15" s="299"/>
      <c r="J15" s="43" t="str">
        <f>$E$15</f>
        <v>SURESH KUMMAR</v>
      </c>
      <c r="K15" s="202"/>
      <c r="L15" s="86"/>
      <c r="M15" s="87"/>
      <c r="N15" s="86"/>
      <c r="O15" s="204"/>
      <c r="P15" s="307" t="s">
        <v>66</v>
      </c>
      <c r="Q15" s="204"/>
      <c r="R15" s="52"/>
      <c r="T15" s="58" t="str">
        <f>'[3]SetUp Officials'!P29</f>
        <v> </v>
      </c>
    </row>
    <row r="16" s="5" customFormat="1" ht="9.6" customHeight="1" spans="1:20">
      <c r="A16" s="54" t="s">
        <v>111</v>
      </c>
      <c r="B16" s="43" t="str">
        <f>IF($D16="","",VLOOKUP($D16,'[3]Boys Si Main Draw Prep'!$A$7:$P$70,15))</f>
        <v/>
      </c>
      <c r="C16" s="43" t="str">
        <f>IF($D16="","",VLOOKUP($D16,'[3]Boys Si Main Draw Prep'!$A$7:$P$70,16))</f>
        <v/>
      </c>
      <c r="D16" s="44"/>
      <c r="E16" s="43" t="s">
        <v>104</v>
      </c>
      <c r="F16" s="43" t="str">
        <f>IF($D16="","",VLOOKUP($D16,'[3]Boys Si Main Draw Prep'!$A$7:$P$70,3))</f>
        <v/>
      </c>
      <c r="G16" s="43"/>
      <c r="H16" s="43" t="str">
        <f>IF($D16="","",VLOOKUP($D16,'[3]Boys Si Main Draw Prep'!$A$7:$P$70,4))</f>
        <v/>
      </c>
      <c r="I16" s="300"/>
      <c r="J16" s="153"/>
      <c r="K16" s="195"/>
      <c r="L16" s="43" t="str">
        <f>$E$15</f>
        <v>SURESH KUMMAR</v>
      </c>
      <c r="M16" s="202"/>
      <c r="N16" s="86"/>
      <c r="O16" s="204"/>
      <c r="P16" s="86"/>
      <c r="Q16" s="204"/>
      <c r="R16" s="52"/>
      <c r="T16" s="75" t="str">
        <f>'[3]SetUp Officials'!P30</f>
        <v>None</v>
      </c>
    </row>
    <row r="17" s="5" customFormat="1" ht="9.6" customHeight="1" spans="1:18">
      <c r="A17" s="54" t="s">
        <v>112</v>
      </c>
      <c r="B17" s="43">
        <f>IF($D17="","",VLOOKUP($D17,'[3]Boys Si Main Draw Prep'!$A$7:$P$70,15))</f>
        <v>0</v>
      </c>
      <c r="C17" s="43">
        <f>IF($D17="","",VLOOKUP($D17,'[3]Boys Si Main Draw Prep'!$A$7:$P$70,16))</f>
        <v>17</v>
      </c>
      <c r="D17" s="44">
        <v>18</v>
      </c>
      <c r="E17" s="43" t="str">
        <f>UPPER(IF($D17="","",VLOOKUP($D17,'[3]Boys Si Main Draw Prep'!$A$7:$P$70,2)))</f>
        <v>FIROZ HASAN</v>
      </c>
      <c r="F17" s="43" t="str">
        <f>IF($D17="","",VLOOKUP($D17,'[3]Boys Si Main Draw Prep'!$A$7:$P$70,3))</f>
        <v>WC0111</v>
      </c>
      <c r="G17" s="43"/>
      <c r="H17" s="43">
        <f>IF($D17="","",VLOOKUP($D17,'[3]Boys Si Main Draw Prep'!$A$7:$P$70,4))</f>
        <v>0</v>
      </c>
      <c r="I17" s="299"/>
      <c r="J17" s="43" t="str">
        <f>$E$17</f>
        <v>FIROZ HASAN</v>
      </c>
      <c r="K17" s="302"/>
      <c r="L17" s="186" t="s">
        <v>12</v>
      </c>
      <c r="M17" s="204"/>
      <c r="N17" s="86"/>
      <c r="O17" s="204"/>
      <c r="P17" s="86"/>
      <c r="Q17" s="204"/>
      <c r="R17" s="52"/>
    </row>
    <row r="18" s="5" customFormat="1" ht="9.6" customHeight="1" spans="1:18">
      <c r="A18" s="54" t="s">
        <v>113</v>
      </c>
      <c r="B18" s="43" t="str">
        <f>IF($D18="","",VLOOKUP($D18,'[3]Boys Si Main Draw Prep'!$A$7:$P$70,15))</f>
        <v/>
      </c>
      <c r="C18" s="43" t="str">
        <f>IF($D18="","",VLOOKUP($D18,'[3]Boys Si Main Draw Prep'!$A$7:$P$70,16))</f>
        <v/>
      </c>
      <c r="D18" s="44"/>
      <c r="E18" s="43" t="s">
        <v>104</v>
      </c>
      <c r="F18" s="43" t="str">
        <f>IF($D18="","",VLOOKUP($D18,'[3]Boys Si Main Draw Prep'!$A$7:$P$70,3))</f>
        <v/>
      </c>
      <c r="G18" s="43"/>
      <c r="H18" s="43" t="str">
        <f>IF($D18="","",VLOOKUP($D18,'[3]Boys Si Main Draw Prep'!$A$7:$P$70,4))</f>
        <v/>
      </c>
      <c r="I18" s="300"/>
      <c r="J18" s="153"/>
      <c r="K18" s="87"/>
      <c r="L18" s="303" t="s">
        <v>65</v>
      </c>
      <c r="M18" s="201"/>
      <c r="N18" s="301" t="str">
        <f>$L$16</f>
        <v>SURESH KUMMAR</v>
      </c>
      <c r="O18" s="211"/>
      <c r="P18" s="86"/>
      <c r="Q18" s="204"/>
      <c r="R18" s="52"/>
    </row>
    <row r="19" s="5" customFormat="1" ht="9.6" customHeight="1" spans="1:18">
      <c r="A19" s="54" t="s">
        <v>114</v>
      </c>
      <c r="B19" s="43">
        <f>IF($D19="","",VLOOKUP($D19,'[3]Boys Si Main Draw Prep'!$A$7:$P$70,15))</f>
        <v>0</v>
      </c>
      <c r="C19" s="43">
        <f>IF($D19="","",VLOOKUP($D19,'[3]Boys Si Main Draw Prep'!$A$7:$P$70,16))</f>
        <v>17</v>
      </c>
      <c r="D19" s="44">
        <v>20</v>
      </c>
      <c r="E19" s="43" t="str">
        <f>UPPER(IF($D19="","",VLOOKUP($D19,'[3]Boys Si Main Draw Prep'!$A$7:$P$70,2)))</f>
        <v>ALEXANDER</v>
      </c>
      <c r="F19" s="43" t="str">
        <f>IF($D19="","",VLOOKUP($D19,'[3]Boys Si Main Draw Prep'!$A$7:$P$70,3))</f>
        <v>WC0033</v>
      </c>
      <c r="G19" s="43"/>
      <c r="H19" s="43">
        <f>IF($D19="","",VLOOKUP($D19,'[3]Boys Si Main Draw Prep'!$A$7:$P$70,4))</f>
        <v>0</v>
      </c>
      <c r="I19" s="299"/>
      <c r="J19" s="43" t="str">
        <f>$E$19</f>
        <v>ALEXANDER</v>
      </c>
      <c r="K19" s="202"/>
      <c r="L19" s="304"/>
      <c r="M19" s="305"/>
      <c r="N19" s="186" t="s">
        <v>33</v>
      </c>
      <c r="O19" s="87"/>
      <c r="P19" s="86"/>
      <c r="Q19" s="204"/>
      <c r="R19" s="52"/>
    </row>
    <row r="20" s="5" customFormat="1" ht="9.6" customHeight="1" spans="1:18">
      <c r="A20" s="54" t="s">
        <v>115</v>
      </c>
      <c r="B20" s="43" t="str">
        <f>IF($D20="","",VLOOKUP($D20,'[3]Boys Si Main Draw Prep'!$A$7:$P$70,15))</f>
        <v/>
      </c>
      <c r="C20" s="43" t="str">
        <f>IF($D20="","",VLOOKUP($D20,'[3]Boys Si Main Draw Prep'!$A$7:$P$70,16))</f>
        <v/>
      </c>
      <c r="D20" s="44"/>
      <c r="E20" s="43" t="s">
        <v>104</v>
      </c>
      <c r="F20" s="43" t="str">
        <f>IF($D20="","",VLOOKUP($D20,'[3]Boys Si Main Draw Prep'!$A$7:$P$70,3))</f>
        <v/>
      </c>
      <c r="G20" s="43"/>
      <c r="H20" s="43" t="str">
        <f>IF($D20="","",VLOOKUP($D20,'[3]Boys Si Main Draw Prep'!$A$7:$P$70,4))</f>
        <v/>
      </c>
      <c r="I20" s="300"/>
      <c r="J20" s="153"/>
      <c r="K20" s="195"/>
      <c r="L20" s="81" t="str">
        <f>$J$21</f>
        <v>ABDUL GAFAR</v>
      </c>
      <c r="M20" s="308"/>
      <c r="N20" s="86"/>
      <c r="O20" s="86"/>
      <c r="P20" s="86"/>
      <c r="Q20" s="204"/>
      <c r="R20" s="52"/>
    </row>
    <row r="21" s="5" customFormat="1" ht="9.6" customHeight="1" spans="1:18">
      <c r="A21" s="54" t="s">
        <v>116</v>
      </c>
      <c r="B21" s="43" t="str">
        <f>IF($D21="","",VLOOKUP($D21,'[3]Boys Si Main Draw Prep'!$A$7:$P$70,15))</f>
        <v/>
      </c>
      <c r="C21" s="43" t="str">
        <f>IF($D21="","",VLOOKUP($D21,'[3]Boys Si Main Draw Prep'!$A$7:$P$70,16))</f>
        <v/>
      </c>
      <c r="D21" s="44"/>
      <c r="E21" s="43" t="s">
        <v>104</v>
      </c>
      <c r="F21" s="43" t="str">
        <f>IF($D21="","",VLOOKUP($D21,'[3]Boys Si Main Draw Prep'!$A$7:$P$70,3))</f>
        <v/>
      </c>
      <c r="G21" s="43"/>
      <c r="H21" s="43" t="str">
        <f>IF($D21="","",VLOOKUP($D21,'[3]Boys Si Main Draw Prep'!$A$7:$P$70,4))</f>
        <v/>
      </c>
      <c r="I21" s="299"/>
      <c r="J21" s="43" t="str">
        <f>$E$22</f>
        <v>ABDUL GAFAR</v>
      </c>
      <c r="K21" s="211"/>
      <c r="L21" s="186" t="s">
        <v>11</v>
      </c>
      <c r="M21" s="86"/>
      <c r="N21" s="86"/>
      <c r="O21" s="86"/>
      <c r="P21" s="86"/>
      <c r="Q21" s="204"/>
      <c r="R21" s="52"/>
    </row>
    <row r="22" s="5" customFormat="1" ht="9.6" customHeight="1" spans="1:18">
      <c r="A22" s="42" t="s">
        <v>117</v>
      </c>
      <c r="B22" s="43">
        <f>IF($D22="","",VLOOKUP($D22,'[3]Boys Si Main Draw Prep'!$A$7:$P$70,15))</f>
        <v>0</v>
      </c>
      <c r="C22" s="43">
        <f>IF($D22="","",VLOOKUP($D22,'[3]Boys Si Main Draw Prep'!$A$7:$P$70,16))</f>
        <v>7</v>
      </c>
      <c r="D22" s="44">
        <v>7</v>
      </c>
      <c r="E22" s="45" t="str">
        <f>UPPER(IF($D22="","",VLOOKUP($D22,'[3]Boys Si Main Draw Prep'!$A$7:$P$70,2)))</f>
        <v>ABDUL GAFAR</v>
      </c>
      <c r="F22" s="45" t="str">
        <f>IF($D22="","",VLOOKUP($D22,'[3]Boys Si Main Draw Prep'!$A$7:$P$70,3))</f>
        <v>WC0069</v>
      </c>
      <c r="G22" s="45"/>
      <c r="H22" s="45">
        <f>IF($D22="","",VLOOKUP($D22,'[3]Boys Si Main Draw Prep'!$A$7:$P$70,4))</f>
        <v>0</v>
      </c>
      <c r="I22" s="300"/>
      <c r="J22" s="153"/>
      <c r="K22" s="87"/>
      <c r="L22" s="86"/>
      <c r="M22" s="309"/>
      <c r="N22" s="310" t="s">
        <v>118</v>
      </c>
      <c r="O22" s="311"/>
      <c r="P22" s="301" t="str">
        <f>$J$7</f>
        <v>VEERASWAMY SHEKAR</v>
      </c>
      <c r="Q22" s="221"/>
      <c r="R22" s="52"/>
    </row>
    <row r="23" s="5" customFormat="1" ht="9.6" customHeight="1" spans="1:18">
      <c r="A23" s="42" t="s">
        <v>119</v>
      </c>
      <c r="B23" s="43">
        <f>IF($D23="","",VLOOKUP($D23,'[3]Boys Si Main Draw Prep'!$A$7:$P$70,15))</f>
        <v>0</v>
      </c>
      <c r="C23" s="43">
        <f>IF($D23="","",VLOOKUP($D23,'[3]Boys Si Main Draw Prep'!$A$7:$P$70,16))</f>
        <v>4</v>
      </c>
      <c r="D23" s="44">
        <v>4</v>
      </c>
      <c r="E23" s="45" t="str">
        <f>UPPER(IF($D23="","",VLOOKUP($D23,'[3]Boys Si Main Draw Prep'!$A$7:$P$70,2)))</f>
        <v>MARIAPPA</v>
      </c>
      <c r="F23" s="45" t="str">
        <f>IF($D23="","",VLOOKUP($D23,'[3]Boys Si Main Draw Prep'!$A$7:$P$70,3))</f>
        <v>WC0004</v>
      </c>
      <c r="G23" s="45"/>
      <c r="H23" s="45">
        <f>IF($D23="","",VLOOKUP($D23,'[3]Boys Si Main Draw Prep'!$A$7:$P$70,4))</f>
        <v>0</v>
      </c>
      <c r="I23" s="299"/>
      <c r="J23" s="43" t="str">
        <f>$E$23</f>
        <v>MARIAPPA</v>
      </c>
      <c r="K23" s="202"/>
      <c r="L23" s="86"/>
      <c r="M23" s="86"/>
      <c r="N23" s="303" t="s">
        <v>65</v>
      </c>
      <c r="O23" s="312"/>
      <c r="P23" s="154" t="s">
        <v>71</v>
      </c>
      <c r="Q23" s="209"/>
      <c r="R23" s="52"/>
    </row>
    <row r="24" s="5" customFormat="1" ht="9.6" customHeight="1" spans="1:18">
      <c r="A24" s="54" t="s">
        <v>120</v>
      </c>
      <c r="B24" s="43" t="str">
        <f>IF($D24="","",VLOOKUP($D24,'[3]Boys Si Main Draw Prep'!$A$7:$P$70,15))</f>
        <v/>
      </c>
      <c r="C24" s="43" t="str">
        <f>IF($D24="","",VLOOKUP($D24,'[3]Boys Si Main Draw Prep'!$A$7:$P$70,16))</f>
        <v/>
      </c>
      <c r="D24" s="44"/>
      <c r="E24" s="43" t="s">
        <v>104</v>
      </c>
      <c r="F24" s="43" t="str">
        <f>IF($D24="","",VLOOKUP($D24,'[3]Boys Si Main Draw Prep'!$A$7:$P$70,3))</f>
        <v/>
      </c>
      <c r="G24" s="43"/>
      <c r="H24" s="43" t="str">
        <f>IF($D24="","",VLOOKUP($D24,'[3]Boys Si Main Draw Prep'!$A$7:$P$70,4))</f>
        <v/>
      </c>
      <c r="I24" s="300"/>
      <c r="J24" s="153"/>
      <c r="K24" s="195"/>
      <c r="L24" s="43" t="str">
        <f>$E$23</f>
        <v>MARIAPPA</v>
      </c>
      <c r="M24" s="313"/>
      <c r="N24" s="86"/>
      <c r="O24" s="86"/>
      <c r="P24" s="86"/>
      <c r="Q24" s="204"/>
      <c r="R24" s="52"/>
    </row>
    <row r="25" s="5" customFormat="1" ht="9.6" customHeight="1" spans="1:18">
      <c r="A25" s="54" t="s">
        <v>121</v>
      </c>
      <c r="B25" s="43">
        <f>IF($D25="","",VLOOKUP($D25,'[3]Boys Si Main Draw Prep'!$A$7:$P$70,15))</f>
        <v>0</v>
      </c>
      <c r="C25" s="43">
        <f>IF($D25="","",VLOOKUP($D25,'[3]Boys Si Main Draw Prep'!$A$7:$P$70,16))</f>
        <v>27</v>
      </c>
      <c r="D25" s="44">
        <v>24</v>
      </c>
      <c r="E25" s="43" t="str">
        <f>UPPER(IF($D25="","",VLOOKUP($D25,'[3]Boys Si Main Draw Prep'!$A$7:$P$70,2)))</f>
        <v>ANAND KUMAR</v>
      </c>
      <c r="F25" s="43" t="str">
        <f>IF($D25="","",VLOOKUP($D25,'[3]Boys Si Main Draw Prep'!$A$7:$P$70,3))</f>
        <v>WC0117</v>
      </c>
      <c r="G25" s="43"/>
      <c r="H25" s="43">
        <f>IF($D25="","",VLOOKUP($D25,'[3]Boys Si Main Draw Prep'!$A$7:$P$70,4))</f>
        <v>0</v>
      </c>
      <c r="I25" s="299"/>
      <c r="J25" s="224" t="str">
        <f>$E$26</f>
        <v>DEVEGOWDA ANJINAPPA</v>
      </c>
      <c r="K25" s="302"/>
      <c r="L25" s="186" t="s">
        <v>12</v>
      </c>
      <c r="M25" s="314"/>
      <c r="N25" s="86"/>
      <c r="O25" s="86"/>
      <c r="P25" s="86"/>
      <c r="Q25" s="204"/>
      <c r="R25" s="52"/>
    </row>
    <row r="26" s="5" customFormat="1" ht="9.6" customHeight="1" spans="1:18">
      <c r="A26" s="54" t="s">
        <v>122</v>
      </c>
      <c r="B26" s="43">
        <f>IF($D26="","",VLOOKUP($D26,'[3]Boys Si Main Draw Prep'!$A$7:$P$70,15))</f>
        <v>0</v>
      </c>
      <c r="C26" s="43">
        <f>IF($D26="","",VLOOKUP($D26,'[3]Boys Si Main Draw Prep'!$A$7:$P$70,16))</f>
        <v>31</v>
      </c>
      <c r="D26" s="44">
        <v>28</v>
      </c>
      <c r="E26" s="43" t="str">
        <f>UPPER(IF($D26="","",VLOOKUP($D26,'[3]Boys Si Main Draw Prep'!$A$7:$P$70,2)))</f>
        <v>DEVEGOWDA ANJINAPPA</v>
      </c>
      <c r="F26" s="43" t="str">
        <f>IF($D26="","",VLOOKUP($D26,'[3]Boys Si Main Draw Prep'!$A$7:$P$70,3))</f>
        <v>WC0027</v>
      </c>
      <c r="G26" s="43"/>
      <c r="H26" s="43">
        <f>IF($D26="","",VLOOKUP($D26,'[3]Boys Si Main Draw Prep'!$A$7:$P$70,4))</f>
        <v>0</v>
      </c>
      <c r="I26" s="300"/>
      <c r="J26" s="307" t="s">
        <v>123</v>
      </c>
      <c r="K26" s="87"/>
      <c r="L26" s="303" t="s">
        <v>65</v>
      </c>
      <c r="M26" s="315"/>
      <c r="N26" s="81" t="str">
        <f>$L$24</f>
        <v>MARIAPPA</v>
      </c>
      <c r="O26" s="313"/>
      <c r="P26" s="86"/>
      <c r="Q26" s="204"/>
      <c r="R26" s="52"/>
    </row>
    <row r="27" s="5" customFormat="1" ht="9.6" customHeight="1" spans="1:18">
      <c r="A27" s="54" t="s">
        <v>124</v>
      </c>
      <c r="B27" s="43" t="str">
        <f>IF($D27="","",VLOOKUP($D27,'[3]Boys Si Main Draw Prep'!$A$7:$P$70,15))</f>
        <v/>
      </c>
      <c r="C27" s="43" t="str">
        <f>IF($D27="","",VLOOKUP($D27,'[3]Boys Si Main Draw Prep'!$A$7:$P$70,16))</f>
        <v/>
      </c>
      <c r="D27" s="44"/>
      <c r="E27" s="43" t="s">
        <v>104</v>
      </c>
      <c r="F27" s="43" t="str">
        <f>IF($D27="","",VLOOKUP($D27,'[3]Boys Si Main Draw Prep'!$A$7:$P$70,3))</f>
        <v/>
      </c>
      <c r="G27" s="43"/>
      <c r="H27" s="43" t="str">
        <f>IF($D27="","",VLOOKUP($D27,'[3]Boys Si Main Draw Prep'!$A$7:$P$70,4))</f>
        <v/>
      </c>
      <c r="I27" s="299"/>
      <c r="J27" s="43" t="str">
        <f>$E$28</f>
        <v>DINESH KUMAR</v>
      </c>
      <c r="K27" s="202"/>
      <c r="L27" s="304"/>
      <c r="M27" s="316"/>
      <c r="N27" s="186" t="s">
        <v>125</v>
      </c>
      <c r="O27" s="314"/>
      <c r="P27" s="86"/>
      <c r="Q27" s="204"/>
      <c r="R27" s="52"/>
    </row>
    <row r="28" s="5" customFormat="1" ht="9.6" customHeight="1" spans="1:18">
      <c r="A28" s="54" t="s">
        <v>126</v>
      </c>
      <c r="B28" s="43">
        <f>IF($D28="","",VLOOKUP($D28,'[3]Boys Si Main Draw Prep'!$A$7:$P$70,15))</f>
        <v>0</v>
      </c>
      <c r="C28" s="43">
        <f>IF($D28="","",VLOOKUP($D28,'[3]Boys Si Main Draw Prep'!$A$7:$P$70,16))</f>
        <v>27</v>
      </c>
      <c r="D28" s="44">
        <v>23</v>
      </c>
      <c r="E28" s="43" t="str">
        <f>UPPER(IF($D28="","",VLOOKUP($D28,'[3]Boys Si Main Draw Prep'!$A$7:$P$70,2)))</f>
        <v>DINESH KUMAR</v>
      </c>
      <c r="F28" s="43" t="str">
        <f>IF($D28="","",VLOOKUP($D28,'[3]Boys Si Main Draw Prep'!$A$7:$P$70,3))</f>
        <v>WC0109</v>
      </c>
      <c r="G28" s="43"/>
      <c r="H28" s="43">
        <f>IF($D28="","",VLOOKUP($D28,'[3]Boys Si Main Draw Prep'!$A$7:$P$70,4))</f>
        <v>0</v>
      </c>
      <c r="I28" s="300"/>
      <c r="J28" s="153"/>
      <c r="K28" s="195"/>
      <c r="L28" s="43" t="str">
        <f>$E$28</f>
        <v>DINESH KUMAR</v>
      </c>
      <c r="M28" s="308"/>
      <c r="N28" s="86"/>
      <c r="O28" s="314"/>
      <c r="P28" s="86"/>
      <c r="Q28" s="204"/>
      <c r="R28" s="52"/>
    </row>
    <row r="29" s="5" customFormat="1" ht="9.6" customHeight="1" spans="1:18">
      <c r="A29" s="54" t="s">
        <v>127</v>
      </c>
      <c r="B29" s="43" t="str">
        <f>IF($D29="","",VLOOKUP($D29,'[3]Boys Si Main Draw Prep'!$A$7:$P$70,15))</f>
        <v/>
      </c>
      <c r="C29" s="43" t="str">
        <f>IF($D29="","",VLOOKUP($D29,'[3]Boys Si Main Draw Prep'!$A$7:$P$70,16))</f>
        <v/>
      </c>
      <c r="D29" s="44"/>
      <c r="E29" s="43" t="s">
        <v>104</v>
      </c>
      <c r="F29" s="43" t="str">
        <f>IF($D29="","",VLOOKUP($D29,'[3]Boys Si Main Draw Prep'!$A$7:$P$70,3))</f>
        <v/>
      </c>
      <c r="G29" s="43"/>
      <c r="H29" s="43" t="str">
        <f>IF($D29="","",VLOOKUP($D29,'[3]Boys Si Main Draw Prep'!$A$7:$P$70,4))</f>
        <v/>
      </c>
      <c r="I29" s="299"/>
      <c r="J29" s="43" t="str">
        <f>$E$30</f>
        <v>ANJINAPPA</v>
      </c>
      <c r="K29" s="211"/>
      <c r="L29" s="186" t="s">
        <v>11</v>
      </c>
      <c r="M29" s="86"/>
      <c r="N29" s="86"/>
      <c r="O29" s="314"/>
      <c r="P29" s="86"/>
      <c r="Q29" s="204"/>
      <c r="R29" s="52"/>
    </row>
    <row r="30" s="5" customFormat="1" ht="9.6" customHeight="1" spans="1:18">
      <c r="A30" s="42" t="s">
        <v>128</v>
      </c>
      <c r="B30" s="43">
        <f>IF($D30="","",VLOOKUP($D30,'[3]Boys Si Main Draw Prep'!$A$7:$P$70,15))</f>
        <v>0</v>
      </c>
      <c r="C30" s="43">
        <f>IF($D30="","",VLOOKUP($D30,'[3]Boys Si Main Draw Prep'!$A$7:$P$70,16))</f>
        <v>14</v>
      </c>
      <c r="D30" s="44">
        <v>15</v>
      </c>
      <c r="E30" s="45" t="str">
        <f>UPPER(IF($D30="","",VLOOKUP($D30,'[3]Boys Si Main Draw Prep'!$A$7:$P$70,2)))</f>
        <v>ANJINAPPA</v>
      </c>
      <c r="F30" s="45" t="str">
        <f>IF($D30="","",VLOOKUP($D30,'[3]Boys Si Main Draw Prep'!$A$7:$P$70,3))</f>
        <v>WC0095</v>
      </c>
      <c r="G30" s="45"/>
      <c r="H30" s="45">
        <f>IF($D30="","",VLOOKUP($D30,'[3]Boys Si Main Draw Prep'!$A$7:$P$70,4))</f>
        <v>0</v>
      </c>
      <c r="I30" s="300"/>
      <c r="J30" s="153"/>
      <c r="K30" s="87"/>
      <c r="L30" s="86"/>
      <c r="M30" s="309"/>
      <c r="N30" s="303" t="s">
        <v>65</v>
      </c>
      <c r="O30" s="315"/>
      <c r="P30" s="81" t="str">
        <f>$L$24</f>
        <v>MARIAPPA</v>
      </c>
      <c r="Q30" s="211"/>
      <c r="R30" s="52"/>
    </row>
    <row r="31" s="5" customFormat="1" ht="9.6" customHeight="1" spans="1:18">
      <c r="A31" s="42" t="s">
        <v>129</v>
      </c>
      <c r="B31" s="43">
        <f>IF($D31="","",VLOOKUP($D31,'[3]Boys Si Main Draw Prep'!$A$7:$P$70,15))</f>
        <v>0</v>
      </c>
      <c r="C31" s="43">
        <f>IF($D31="","",VLOOKUP($D31,'[3]Boys Si Main Draw Prep'!$A$7:$P$70,16))</f>
        <v>11</v>
      </c>
      <c r="D31" s="44">
        <v>11</v>
      </c>
      <c r="E31" s="45" t="str">
        <f>UPPER(IF($D31="","",VLOOKUP($D31,'[3]Boys Si Main Draw Prep'!$A$7:$P$70,2)))</f>
        <v>KESHAVAN </v>
      </c>
      <c r="F31" s="45" t="str">
        <f>IF($D31="","",VLOOKUP($D31,'[3]Boys Si Main Draw Prep'!$A$7:$P$70,3))</f>
        <v>WC0050</v>
      </c>
      <c r="G31" s="45"/>
      <c r="H31" s="45">
        <f>IF($D31="","",VLOOKUP($D31,'[3]Boys Si Main Draw Prep'!$A$7:$P$70,4))</f>
        <v>0</v>
      </c>
      <c r="I31" s="299"/>
      <c r="J31" s="43" t="str">
        <f>$E$31</f>
        <v>KESHAVAN </v>
      </c>
      <c r="K31" s="202"/>
      <c r="L31" s="86"/>
      <c r="M31" s="86"/>
      <c r="N31" s="86"/>
      <c r="O31" s="314"/>
      <c r="P31" s="154" t="s">
        <v>70</v>
      </c>
      <c r="Q31" s="87"/>
      <c r="R31" s="52"/>
    </row>
    <row r="32" s="5" customFormat="1" ht="9.6" customHeight="1" spans="1:18">
      <c r="A32" s="54" t="s">
        <v>130</v>
      </c>
      <c r="B32" s="43" t="str">
        <f>IF($D32="","",VLOOKUP($D32,'[3]Boys Si Main Draw Prep'!$A$7:$P$70,15))</f>
        <v/>
      </c>
      <c r="C32" s="43" t="str">
        <f>IF($D32="","",VLOOKUP($D32,'[3]Boys Si Main Draw Prep'!$A$7:$P$70,16))</f>
        <v/>
      </c>
      <c r="D32" s="44"/>
      <c r="E32" s="43" t="s">
        <v>104</v>
      </c>
      <c r="F32" s="43" t="str">
        <f>IF($D32="","",VLOOKUP($D32,'[3]Boys Si Main Draw Prep'!$A$7:$P$70,3))</f>
        <v/>
      </c>
      <c r="G32" s="43"/>
      <c r="H32" s="43" t="str">
        <f>IF($D32="","",VLOOKUP($D32,'[3]Boys Si Main Draw Prep'!$A$7:$P$70,4))</f>
        <v/>
      </c>
      <c r="I32" s="300"/>
      <c r="J32" s="153"/>
      <c r="K32" s="195"/>
      <c r="L32" s="301" t="str">
        <f>$J$33</f>
        <v>PRADEEP KUMAR</v>
      </c>
      <c r="M32" s="313"/>
      <c r="N32" s="86"/>
      <c r="O32" s="314"/>
      <c r="P32" s="86"/>
      <c r="Q32" s="87"/>
      <c r="R32" s="52"/>
    </row>
    <row r="33" s="5" customFormat="1" ht="9.6" customHeight="1" spans="1:18">
      <c r="A33" s="54" t="s">
        <v>131</v>
      </c>
      <c r="B33" s="43">
        <f>IF($D33="","",VLOOKUP($D33,'[3]Boys Si Main Draw Prep'!$A$7:$P$70,15))</f>
        <v>0</v>
      </c>
      <c r="C33" s="43">
        <f>IF($D33="","",VLOOKUP($D33,'[3]Boys Si Main Draw Prep'!$A$7:$P$70,16))</f>
        <v>22</v>
      </c>
      <c r="D33" s="44">
        <v>21</v>
      </c>
      <c r="E33" s="43" t="str">
        <f>UPPER(IF($D33="","",VLOOKUP($D33,'[3]Boys Si Main Draw Prep'!$A$7:$P$70,2)))</f>
        <v>PRADEEP KUMAR</v>
      </c>
      <c r="F33" s="43" t="str">
        <f>IF($D33="","",VLOOKUP($D33,'[3]Boys Si Main Draw Prep'!$A$7:$P$70,3))</f>
        <v>WC0112</v>
      </c>
      <c r="G33" s="43"/>
      <c r="H33" s="43">
        <f>IF($D33="","",VLOOKUP($D33,'[3]Boys Si Main Draw Prep'!$A$7:$P$70,4))</f>
        <v>0</v>
      </c>
      <c r="I33" s="299"/>
      <c r="J33" s="43" t="str">
        <f>$E$33</f>
        <v>PRADEEP KUMAR</v>
      </c>
      <c r="K33" s="302"/>
      <c r="L33" s="186" t="s">
        <v>73</v>
      </c>
      <c r="M33" s="314"/>
      <c r="N33" s="86"/>
      <c r="O33" s="314"/>
      <c r="P33" s="86"/>
      <c r="Q33" s="87"/>
      <c r="R33" s="52"/>
    </row>
    <row r="34" s="5" customFormat="1" ht="9.6" customHeight="1" spans="1:18">
      <c r="A34" s="54" t="s">
        <v>132</v>
      </c>
      <c r="B34" s="43" t="str">
        <f>IF($D34="","",VLOOKUP($D34,'[3]Boys Si Main Draw Prep'!$A$7:$P$70,15))</f>
        <v/>
      </c>
      <c r="C34" s="43" t="str">
        <f>IF($D34="","",VLOOKUP($D34,'[3]Boys Si Main Draw Prep'!$A$7:$P$70,16))</f>
        <v/>
      </c>
      <c r="D34" s="44"/>
      <c r="E34" s="43" t="s">
        <v>104</v>
      </c>
      <c r="F34" s="43" t="str">
        <f>IF($D34="","",VLOOKUP($D34,'[3]Boys Si Main Draw Prep'!$A$7:$P$70,3))</f>
        <v/>
      </c>
      <c r="G34" s="43"/>
      <c r="H34" s="43" t="str">
        <f>IF($D34="","",VLOOKUP($D34,'[3]Boys Si Main Draw Prep'!$A$7:$P$70,4))</f>
        <v/>
      </c>
      <c r="I34" s="300"/>
      <c r="J34" s="153"/>
      <c r="K34" s="87"/>
      <c r="L34" s="303" t="s">
        <v>65</v>
      </c>
      <c r="M34" s="315"/>
      <c r="N34" s="301" t="str">
        <f>$L$36</f>
        <v>PANDURANGASWAMY</v>
      </c>
      <c r="O34" s="317"/>
      <c r="P34" s="86"/>
      <c r="Q34" s="87"/>
      <c r="R34" s="52"/>
    </row>
    <row r="35" s="5" customFormat="1" ht="9.6" customHeight="1" spans="1:18">
      <c r="A35" s="54" t="s">
        <v>133</v>
      </c>
      <c r="B35" s="43">
        <f>IF($D35="","",VLOOKUP($D35,'[3]Boys Si Main Draw Prep'!$A$7:$P$70,15))</f>
        <v>0</v>
      </c>
      <c r="C35" s="43">
        <f>IF($D35="","",VLOOKUP($D35,'[3]Boys Si Main Draw Prep'!$A$7:$P$70,16))</f>
        <v>100</v>
      </c>
      <c r="D35" s="44">
        <v>36</v>
      </c>
      <c r="E35" s="43" t="str">
        <f>UPPER(IF($D35="","",VLOOKUP($D35,'[3]Boys Si Main Draw Prep'!$A$7:$P$70,2)))</f>
        <v>LAKSHMI KUMAR</v>
      </c>
      <c r="F35" s="43" t="str">
        <f>IF($D35="","",VLOOKUP($D35,'[3]Boys Si Main Draw Prep'!$A$7:$P$70,3))</f>
        <v>WC0132</v>
      </c>
      <c r="G35" s="43"/>
      <c r="H35" s="43">
        <f>IF($D35="","",VLOOKUP($D35,'[3]Boys Si Main Draw Prep'!$A$7:$P$70,4))</f>
        <v>0</v>
      </c>
      <c r="I35" s="299"/>
      <c r="J35" s="43" t="str">
        <f>$E$35</f>
        <v>LAKSHMI KUMAR</v>
      </c>
      <c r="K35" s="202"/>
      <c r="L35" s="304"/>
      <c r="M35" s="316"/>
      <c r="N35" s="186" t="s">
        <v>12</v>
      </c>
      <c r="O35" s="86"/>
      <c r="P35" s="86"/>
      <c r="Q35" s="87"/>
      <c r="R35" s="52"/>
    </row>
    <row r="36" s="5" customFormat="1" ht="9.6" customHeight="1" spans="1:18">
      <c r="A36" s="54" t="s">
        <v>134</v>
      </c>
      <c r="B36" s="43" t="str">
        <f>IF($D36="","",VLOOKUP($D36,'[3]Boys Si Main Draw Prep'!$A$7:$P$70,15))</f>
        <v/>
      </c>
      <c r="C36" s="43" t="str">
        <f>IF($D36="","",VLOOKUP($D36,'[3]Boys Si Main Draw Prep'!$A$7:$P$70,16))</f>
        <v/>
      </c>
      <c r="D36" s="44"/>
      <c r="E36" s="43" t="s">
        <v>104</v>
      </c>
      <c r="F36" s="43" t="str">
        <f>IF($D36="","",VLOOKUP($D36,'[3]Boys Si Main Draw Prep'!$A$7:$P$70,3))</f>
        <v/>
      </c>
      <c r="G36" s="43"/>
      <c r="H36" s="43" t="str">
        <f>IF($D36="","",VLOOKUP($D36,'[3]Boys Si Main Draw Prep'!$A$7:$P$70,4))</f>
        <v/>
      </c>
      <c r="I36" s="300"/>
      <c r="J36" s="153"/>
      <c r="K36" s="195"/>
      <c r="L36" s="45" t="str">
        <f>$E$38</f>
        <v>PANDURANGASWAMY</v>
      </c>
      <c r="M36" s="308"/>
      <c r="N36" s="318" t="s">
        <v>63</v>
      </c>
      <c r="O36" s="319"/>
      <c r="P36" s="318" t="s">
        <v>135</v>
      </c>
      <c r="Q36" s="320"/>
      <c r="R36" s="52"/>
    </row>
    <row r="37" s="5" customFormat="1" ht="9.6" customHeight="1" spans="1:18">
      <c r="A37" s="54" t="s">
        <v>136</v>
      </c>
      <c r="B37" s="43" t="str">
        <f>IF($D37="","",VLOOKUP($D37,'[3]Boys Si Main Draw Prep'!$A$7:$P$70,15))</f>
        <v/>
      </c>
      <c r="C37" s="43" t="str">
        <f>IF($D37="","",VLOOKUP($D37,'[3]Boys Si Main Draw Prep'!$A$7:$P$70,16))</f>
        <v/>
      </c>
      <c r="D37" s="44"/>
      <c r="E37" s="43" t="s">
        <v>104</v>
      </c>
      <c r="F37" s="43" t="str">
        <f>IF($D37="","",VLOOKUP($D37,'[3]Boys Si Main Draw Prep'!$A$7:$P$70,3))</f>
        <v/>
      </c>
      <c r="G37" s="43"/>
      <c r="H37" s="43" t="str">
        <f>IF($D37="","",VLOOKUP($D37,'[3]Boys Si Main Draw Prep'!$A$7:$P$70,4))</f>
        <v/>
      </c>
      <c r="I37" s="299"/>
      <c r="J37" s="45" t="str">
        <f>$E$38</f>
        <v>PANDURANGASWAMY</v>
      </c>
      <c r="K37" s="211"/>
      <c r="L37" s="186" t="s">
        <v>75</v>
      </c>
      <c r="M37" s="86"/>
      <c r="N37" s="321" t="str">
        <f>$J$7</f>
        <v>VEERASWAMY SHEKAR</v>
      </c>
      <c r="O37" s="322"/>
      <c r="P37" s="318"/>
      <c r="Q37" s="320"/>
      <c r="R37" s="52"/>
    </row>
    <row r="38" s="5" customFormat="1" ht="9.6" customHeight="1" spans="1:18">
      <c r="A38" s="42" t="s">
        <v>137</v>
      </c>
      <c r="B38" s="43">
        <f>IF($D38="","",VLOOKUP($D38,'[3]Boys Si Main Draw Prep'!$A$7:$P$70,15))</f>
        <v>0</v>
      </c>
      <c r="C38" s="43">
        <f>IF($D38="","",VLOOKUP($D38,'[3]Boys Si Main Draw Prep'!$A$7:$P$70,16))</f>
        <v>8</v>
      </c>
      <c r="D38" s="44">
        <v>8</v>
      </c>
      <c r="E38" s="45" t="str">
        <f>UPPER(IF($D38="","",VLOOKUP($D38,'[3]Boys Si Main Draw Prep'!$A$7:$P$70,2)))</f>
        <v>PANDURANGASWAMY</v>
      </c>
      <c r="F38" s="45" t="str">
        <f>IF($D38="","",VLOOKUP($D38,'[3]Boys Si Main Draw Prep'!$A$7:$P$70,3))</f>
        <v>WC0040</v>
      </c>
      <c r="G38" s="45"/>
      <c r="H38" s="45">
        <f>IF($D38="","",VLOOKUP($D38,'[3]Boys Si Main Draw Prep'!$A$7:$P$70,4))</f>
        <v>0</v>
      </c>
      <c r="I38" s="300"/>
      <c r="J38" s="153"/>
      <c r="K38" s="87"/>
      <c r="L38" s="86"/>
      <c r="M38" s="323"/>
      <c r="N38" s="324" t="s">
        <v>65</v>
      </c>
      <c r="O38" s="325"/>
      <c r="P38" s="321" t="str">
        <f>$J$7</f>
        <v>VEERASWAMY SHEKAR</v>
      </c>
      <c r="Q38" s="326"/>
      <c r="R38" s="52"/>
    </row>
    <row r="39" s="5" customFormat="1" ht="9.6" customHeight="1" spans="1:18">
      <c r="A39" s="42" t="s">
        <v>138</v>
      </c>
      <c r="B39" s="43">
        <f>IF($D39="","",VLOOKUP($D39,'[3]Boys Si Main Draw Prep'!$A$7:$P$70,15))</f>
        <v>0</v>
      </c>
      <c r="C39" s="43">
        <f>IF($D39="","",VLOOKUP($D39,'[3]Boys Si Main Draw Prep'!$A$7:$P$70,16))</f>
        <v>6</v>
      </c>
      <c r="D39" s="44">
        <v>6</v>
      </c>
      <c r="E39" s="45" t="str">
        <f>UPPER(IF($D39="","",VLOOKUP($D39,'[3]Boys Si Main Draw Prep'!$A$7:$P$70,2)))</f>
        <v>BALACHANDER S</v>
      </c>
      <c r="F39" s="45" t="str">
        <f>IF($D39="","",VLOOKUP($D39,'[3]Boys Si Main Draw Prep'!$A$7:$P$70,3))</f>
        <v>WC0006</v>
      </c>
      <c r="G39" s="45"/>
      <c r="H39" s="45">
        <f>IF($D39="","",VLOOKUP($D39,'[3]Boys Si Main Draw Prep'!$A$7:$P$70,4))</f>
        <v>0</v>
      </c>
      <c r="I39" s="299"/>
      <c r="J39" s="43" t="str">
        <f>$E$39</f>
        <v>BALACHANDER S</v>
      </c>
      <c r="K39" s="202"/>
      <c r="L39" s="86"/>
      <c r="M39" s="218"/>
      <c r="N39" s="327" t="str">
        <f>$L$52</f>
        <v>KARTHIK K</v>
      </c>
      <c r="O39" s="328"/>
      <c r="P39" s="329" t="s">
        <v>139</v>
      </c>
      <c r="Q39" s="320"/>
      <c r="R39" s="52"/>
    </row>
    <row r="40" s="5" customFormat="1" ht="9.6" customHeight="1" spans="1:18">
      <c r="A40" s="54" t="s">
        <v>140</v>
      </c>
      <c r="B40" s="43" t="str">
        <f>IF($D40="","",VLOOKUP($D40,'[3]Boys Si Main Draw Prep'!$A$7:$P$70,15))</f>
        <v/>
      </c>
      <c r="C40" s="43" t="str">
        <f>IF($D40="","",VLOOKUP($D40,'[3]Boys Si Main Draw Prep'!$A$7:$P$70,16))</f>
        <v/>
      </c>
      <c r="D40" s="44"/>
      <c r="E40" s="43" t="s">
        <v>104</v>
      </c>
      <c r="F40" s="43" t="str">
        <f>IF($D40="","",VLOOKUP($D40,'[3]Boys Si Main Draw Prep'!$A$7:$P$70,3))</f>
        <v/>
      </c>
      <c r="G40" s="43"/>
      <c r="H40" s="43" t="str">
        <f>IF($D40="","",VLOOKUP($D40,'[3]Boys Si Main Draw Prep'!$A$7:$P$70,4))</f>
        <v/>
      </c>
      <c r="I40" s="300"/>
      <c r="J40" s="153"/>
      <c r="K40" s="195"/>
      <c r="L40" s="45" t="str">
        <f>$E$39</f>
        <v>BALACHANDER S</v>
      </c>
      <c r="M40" s="202"/>
      <c r="N40" s="319"/>
      <c r="O40" s="320"/>
      <c r="P40" s="319"/>
      <c r="Q40" s="320"/>
      <c r="R40" s="52"/>
    </row>
    <row r="41" s="5" customFormat="1" ht="9.6" customHeight="1" spans="1:18">
      <c r="A41" s="54" t="s">
        <v>141</v>
      </c>
      <c r="B41" s="43">
        <f>IF($D41="","",VLOOKUP($D41,'[3]Boys Si Main Draw Prep'!$A$7:$P$70,15))</f>
        <v>0</v>
      </c>
      <c r="C41" s="43">
        <f>IF($D41="","",VLOOKUP($D41,'[3]Boys Si Main Draw Prep'!$A$7:$P$70,16))</f>
        <v>100</v>
      </c>
      <c r="D41" s="44">
        <v>32</v>
      </c>
      <c r="E41" s="43" t="str">
        <f>UPPER(IF($D41="","",VLOOKUP($D41,'[3]Boys Si Main Draw Prep'!$A$7:$P$70,2)))</f>
        <v>MISHRA RAMESH</v>
      </c>
      <c r="F41" s="43" t="str">
        <f>IF($D41="","",VLOOKUP($D41,'[3]Boys Si Main Draw Prep'!$A$7:$P$70,3))</f>
        <v>WC0133</v>
      </c>
      <c r="G41" s="43"/>
      <c r="H41" s="43">
        <f>IF($D41="","",VLOOKUP($D41,'[3]Boys Si Main Draw Prep'!$A$7:$P$70,4))</f>
        <v>0</v>
      </c>
      <c r="I41" s="299"/>
      <c r="J41" s="43" t="str">
        <f>$E$41</f>
        <v>MISHRA RAMESH</v>
      </c>
      <c r="K41" s="302"/>
      <c r="L41" s="186" t="s">
        <v>12</v>
      </c>
      <c r="M41" s="204"/>
      <c r="N41" s="319"/>
      <c r="O41" s="320"/>
      <c r="P41" s="319"/>
      <c r="Q41" s="320"/>
      <c r="R41" s="52"/>
    </row>
    <row r="42" s="5" customFormat="1" ht="9.6" customHeight="1" spans="1:18">
      <c r="A42" s="54" t="s">
        <v>142</v>
      </c>
      <c r="B42" s="43" t="str">
        <f>IF($D42="","",VLOOKUP($D42,'[3]Boys Si Main Draw Prep'!$A$7:$P$70,15))</f>
        <v/>
      </c>
      <c r="C42" s="43" t="str">
        <f>IF($D42="","",VLOOKUP($D42,'[3]Boys Si Main Draw Prep'!$A$7:$P$70,16))</f>
        <v/>
      </c>
      <c r="D42" s="44"/>
      <c r="E42" s="43" t="s">
        <v>104</v>
      </c>
      <c r="F42" s="43" t="str">
        <f>IF($D42="","",VLOOKUP($D42,'[3]Boys Si Main Draw Prep'!$A$7:$P$70,3))</f>
        <v/>
      </c>
      <c r="G42" s="43"/>
      <c r="H42" s="43" t="str">
        <f>IF($D42="","",VLOOKUP($D42,'[3]Boys Si Main Draw Prep'!$A$7:$P$70,4))</f>
        <v/>
      </c>
      <c r="I42" s="300"/>
      <c r="J42" s="153"/>
      <c r="K42" s="87"/>
      <c r="L42" s="303" t="s">
        <v>65</v>
      </c>
      <c r="M42" s="201"/>
      <c r="N42" s="301" t="str">
        <f>$L$40</f>
        <v>BALACHANDER S</v>
      </c>
      <c r="O42" s="202"/>
      <c r="P42" s="86"/>
      <c r="Q42" s="87"/>
      <c r="R42" s="52"/>
    </row>
    <row r="43" s="5" customFormat="1" ht="9.6" customHeight="1" spans="1:18">
      <c r="A43" s="54" t="s">
        <v>143</v>
      </c>
      <c r="B43" s="43">
        <f>IF($D43="","",VLOOKUP($D43,'[3]Boys Si Main Draw Prep'!$A$7:$P$70,15))</f>
        <v>0</v>
      </c>
      <c r="C43" s="43">
        <f>IF($D43="","",VLOOKUP($D43,'[3]Boys Si Main Draw Prep'!$A$7:$P$70,16))</f>
        <v>17</v>
      </c>
      <c r="D43" s="44">
        <v>17</v>
      </c>
      <c r="E43" s="43" t="str">
        <f>UPPER(IF($D43="","",VLOOKUP($D43,'[3]Boys Si Main Draw Prep'!$A$7:$P$70,2)))</f>
        <v>RAAJESH RANAL</v>
      </c>
      <c r="F43" s="43" t="str">
        <f>IF($D43="","",VLOOKUP($D43,'[3]Boys Si Main Draw Prep'!$A$7:$P$70,3))</f>
        <v>WC0019</v>
      </c>
      <c r="G43" s="43"/>
      <c r="H43" s="43">
        <f>IF($D43="","",VLOOKUP($D43,'[3]Boys Si Main Draw Prep'!$A$7:$P$70,4))</f>
        <v>0</v>
      </c>
      <c r="I43" s="299"/>
      <c r="J43" s="43" t="str">
        <f>$E$43</f>
        <v>RAAJESH RANAL</v>
      </c>
      <c r="K43" s="202"/>
      <c r="L43" s="304"/>
      <c r="M43" s="305"/>
      <c r="N43" s="186" t="s">
        <v>75</v>
      </c>
      <c r="O43" s="204"/>
      <c r="P43" s="86"/>
      <c r="Q43" s="87"/>
      <c r="R43" s="52"/>
    </row>
    <row r="44" s="5" customFormat="1" ht="9.6" customHeight="1" spans="1:18">
      <c r="A44" s="54" t="s">
        <v>144</v>
      </c>
      <c r="B44" s="43" t="str">
        <f>IF($D44="","",VLOOKUP($D44,'[3]Boys Si Main Draw Prep'!$A$7:$P$70,15))</f>
        <v/>
      </c>
      <c r="C44" s="43" t="str">
        <f>IF($D44="","",VLOOKUP($D44,'[3]Boys Si Main Draw Prep'!$A$7:$P$70,16))</f>
        <v/>
      </c>
      <c r="D44" s="44"/>
      <c r="E44" s="43" t="s">
        <v>145</v>
      </c>
      <c r="F44" s="43" t="str">
        <f>IF($D44="","",VLOOKUP($D44,'[3]Boys Si Main Draw Prep'!$A$7:$P$70,3))</f>
        <v/>
      </c>
      <c r="G44" s="43"/>
      <c r="H44" s="43" t="str">
        <f>IF($D44="","",VLOOKUP($D44,'[3]Boys Si Main Draw Prep'!$A$7:$P$70,4))</f>
        <v/>
      </c>
      <c r="I44" s="300"/>
      <c r="J44" s="330">
        <v>46062</v>
      </c>
      <c r="K44" s="195"/>
      <c r="L44" s="45" t="str">
        <f>$E$46</f>
        <v>ARUL MURUGESAN</v>
      </c>
      <c r="M44" s="306"/>
      <c r="N44" s="86"/>
      <c r="O44" s="204"/>
      <c r="P44" s="86"/>
      <c r="Q44" s="87"/>
      <c r="R44" s="52"/>
    </row>
    <row r="45" s="5" customFormat="1" ht="9.6" customHeight="1" spans="1:18">
      <c r="A45" s="54" t="s">
        <v>146</v>
      </c>
      <c r="B45" s="43" t="str">
        <f>IF($D45="","",VLOOKUP($D45,'[3]Boys Si Main Draw Prep'!$A$7:$P$70,15))</f>
        <v/>
      </c>
      <c r="C45" s="43" t="str">
        <f>IF($D45="","",VLOOKUP($D45,'[3]Boys Si Main Draw Prep'!$A$7:$P$70,16))</f>
        <v/>
      </c>
      <c r="D45" s="44"/>
      <c r="E45" s="43" t="s">
        <v>104</v>
      </c>
      <c r="F45" s="43" t="str">
        <f>IF($D45="","",VLOOKUP($D45,'[3]Boys Si Main Draw Prep'!$A$7:$P$70,3))</f>
        <v/>
      </c>
      <c r="G45" s="43"/>
      <c r="H45" s="43" t="str">
        <f>IF($D45="","",VLOOKUP($D45,'[3]Boys Si Main Draw Prep'!$A$7:$P$70,4))</f>
        <v/>
      </c>
      <c r="I45" s="299"/>
      <c r="J45" s="45" t="str">
        <f>$E$46</f>
        <v>ARUL MURUGESAN</v>
      </c>
      <c r="K45" s="211"/>
      <c r="L45" s="186" t="s">
        <v>147</v>
      </c>
      <c r="M45" s="87"/>
      <c r="N45" s="86"/>
      <c r="O45" s="204"/>
      <c r="P45" s="86"/>
      <c r="Q45" s="87"/>
      <c r="R45" s="52"/>
    </row>
    <row r="46" s="5" customFormat="1" ht="9.6" customHeight="1" spans="1:18">
      <c r="A46" s="42" t="s">
        <v>148</v>
      </c>
      <c r="B46" s="43">
        <f>IF($D46="","",VLOOKUP($D46,'[3]Boys Si Main Draw Prep'!$A$7:$P$70,15))</f>
        <v>0</v>
      </c>
      <c r="C46" s="43">
        <f>IF($D46="","",VLOOKUP($D46,'[3]Boys Si Main Draw Prep'!$A$7:$P$70,16))</f>
        <v>9</v>
      </c>
      <c r="D46" s="44">
        <v>10</v>
      </c>
      <c r="E46" s="45" t="str">
        <f>UPPER(IF($D46="","",VLOOKUP($D46,'[3]Boys Si Main Draw Prep'!$A$7:$P$70,2)))</f>
        <v>ARUL MURUGESAN</v>
      </c>
      <c r="F46" s="45" t="str">
        <f>IF($D46="","",VLOOKUP($D46,'[3]Boys Si Main Draw Prep'!$A$7:$P$70,3))</f>
        <v>WC0036</v>
      </c>
      <c r="G46" s="45"/>
      <c r="H46" s="45">
        <f>IF($D46="","",VLOOKUP($D46,'[3]Boys Si Main Draw Prep'!$A$7:$P$70,4))</f>
        <v>0</v>
      </c>
      <c r="I46" s="300"/>
      <c r="J46" s="153"/>
      <c r="K46" s="87"/>
      <c r="L46" s="86"/>
      <c r="M46" s="88"/>
      <c r="N46" s="303" t="s">
        <v>65</v>
      </c>
      <c r="O46" s="201"/>
      <c r="P46" s="81" t="str">
        <f>$L$52</f>
        <v>KARTHIK K</v>
      </c>
      <c r="Q46" s="202"/>
      <c r="R46" s="52"/>
    </row>
    <row r="47" s="5" customFormat="1" ht="9.6" customHeight="1" spans="1:18">
      <c r="A47" s="42" t="s">
        <v>149</v>
      </c>
      <c r="B47" s="43">
        <f>IF($D47="","",VLOOKUP($D47,'[3]Boys Si Main Draw Prep'!$A$7:$P$70,15))</f>
        <v>0</v>
      </c>
      <c r="C47" s="43">
        <f>IF($D47="","",VLOOKUP($D47,'[3]Boys Si Main Draw Prep'!$A$7:$P$70,16))</f>
        <v>14</v>
      </c>
      <c r="D47" s="44">
        <v>14</v>
      </c>
      <c r="E47" s="45" t="str">
        <f>UPPER(IF($D47="","",VLOOKUP($D47,'[3]Boys Si Main Draw Prep'!$A$7:$P$70,2)))</f>
        <v>HANUMANTHAPPA</v>
      </c>
      <c r="F47" s="45" t="str">
        <f>IF($D47="","",VLOOKUP($D47,'[3]Boys Si Main Draw Prep'!$A$7:$P$70,3))</f>
        <v>WC0043</v>
      </c>
      <c r="G47" s="45"/>
      <c r="H47" s="45">
        <f>IF($D47="","",VLOOKUP($D47,'[3]Boys Si Main Draw Prep'!$A$7:$P$70,4))</f>
        <v>0</v>
      </c>
      <c r="I47" s="299"/>
      <c r="J47" s="43" t="str">
        <f>$E$47</f>
        <v>HANUMANTHAPPA</v>
      </c>
      <c r="K47" s="202"/>
      <c r="L47" s="86"/>
      <c r="M47" s="87"/>
      <c r="N47" s="86"/>
      <c r="O47" s="204"/>
      <c r="P47" s="154"/>
      <c r="Q47" s="204"/>
      <c r="R47" s="52"/>
    </row>
    <row r="48" s="5" customFormat="1" ht="9.6" customHeight="1" spans="1:18">
      <c r="A48" s="54" t="s">
        <v>150</v>
      </c>
      <c r="B48" s="43" t="str">
        <f>IF($D48="","",VLOOKUP($D48,'[3]Boys Si Main Draw Prep'!$A$7:$P$70,15))</f>
        <v/>
      </c>
      <c r="C48" s="43" t="str">
        <f>IF($D48="","",VLOOKUP($D48,'[3]Boys Si Main Draw Prep'!$A$7:$P$70,16))</f>
        <v/>
      </c>
      <c r="D48" s="44"/>
      <c r="E48" s="43" t="s">
        <v>104</v>
      </c>
      <c r="F48" s="43" t="str">
        <f>IF($D48="","",VLOOKUP($D48,'[3]Boys Si Main Draw Prep'!$A$7:$P$70,3))</f>
        <v/>
      </c>
      <c r="G48" s="43"/>
      <c r="H48" s="43" t="str">
        <f>IF($D48="","",VLOOKUP($D48,'[3]Boys Si Main Draw Prep'!$A$7:$P$70,4))</f>
        <v/>
      </c>
      <c r="I48" s="300"/>
      <c r="J48" s="153"/>
      <c r="K48" s="195"/>
      <c r="L48" s="301" t="str">
        <f>$J$47</f>
        <v>HANUMANTHAPPA</v>
      </c>
      <c r="M48" s="202"/>
      <c r="N48" s="86"/>
      <c r="O48" s="204"/>
      <c r="P48" s="86"/>
      <c r="Q48" s="204"/>
      <c r="R48" s="52"/>
    </row>
    <row r="49" s="5" customFormat="1" ht="9.6" customHeight="1" spans="1:18">
      <c r="A49" s="54" t="s">
        <v>151</v>
      </c>
      <c r="B49" s="43">
        <f>IF($D49="","",VLOOKUP($D49,'[3]Boys Si Main Draw Prep'!$A$7:$P$70,15))</f>
        <v>0</v>
      </c>
      <c r="C49" s="43">
        <f>IF($D49="","",VLOOKUP($D49,'[3]Boys Si Main Draw Prep'!$A$7:$P$70,16))</f>
        <v>100</v>
      </c>
      <c r="D49" s="44">
        <v>34</v>
      </c>
      <c r="E49" s="43" t="s">
        <v>152</v>
      </c>
      <c r="F49" s="43" t="str">
        <f>IF($D49="","",VLOOKUP($D49,'[3]Boys Si Main Draw Prep'!$A$7:$P$70,3))</f>
        <v>WC0131</v>
      </c>
      <c r="G49" s="43"/>
      <c r="H49" s="43">
        <f>IF($D49="","",VLOOKUP($D49,'[3]Boys Si Main Draw Prep'!$A$7:$P$70,4))</f>
        <v>0</v>
      </c>
      <c r="I49" s="299"/>
      <c r="J49" s="331" t="str">
        <f>$E$50</f>
        <v>GOPALKUMAR</v>
      </c>
      <c r="K49" s="302"/>
      <c r="L49" s="186" t="s">
        <v>12</v>
      </c>
      <c r="M49" s="204"/>
      <c r="N49" s="86"/>
      <c r="O49" s="204"/>
      <c r="P49" s="86"/>
      <c r="Q49" s="204"/>
      <c r="R49" s="52"/>
    </row>
    <row r="50" s="5" customFormat="1" ht="9.6" customHeight="1" spans="1:18">
      <c r="A50" s="54" t="s">
        <v>153</v>
      </c>
      <c r="B50" s="43">
        <f>IF($D50="","",VLOOKUP($D50,'[3]Boys Si Main Draw Prep'!$A$7:$P$70,15))</f>
        <v>0</v>
      </c>
      <c r="C50" s="43">
        <f>IF($D50="","",VLOOKUP($D50,'[3]Boys Si Main Draw Prep'!$A$7:$P$70,16))</f>
        <v>31</v>
      </c>
      <c r="D50" s="44">
        <v>25</v>
      </c>
      <c r="E50" s="43" t="str">
        <f>UPPER(IF($D50="","",VLOOKUP($D50,'[3]Boys Si Main Draw Prep'!$A$7:$P$70,2)))</f>
        <v>GOPALKUMAR</v>
      </c>
      <c r="F50" s="43" t="str">
        <f>IF($D50="","",VLOOKUP($D50,'[3]Boys Si Main Draw Prep'!$A$7:$P$70,3))</f>
        <v>WC0110</v>
      </c>
      <c r="G50" s="43"/>
      <c r="H50" s="43">
        <f>IF($D50="","",VLOOKUP($D50,'[3]Boys Si Main Draw Prep'!$A$7:$P$70,4))</f>
        <v>0</v>
      </c>
      <c r="I50" s="300"/>
      <c r="J50" s="307" t="s">
        <v>123</v>
      </c>
      <c r="K50" s="87"/>
      <c r="L50" s="303" t="s">
        <v>65</v>
      </c>
      <c r="M50" s="201"/>
      <c r="N50" s="81" t="str">
        <f>$L$52</f>
        <v>KARTHIK K</v>
      </c>
      <c r="O50" s="211"/>
      <c r="P50" s="86"/>
      <c r="Q50" s="204"/>
      <c r="R50" s="52"/>
    </row>
    <row r="51" s="5" customFormat="1" ht="9.6" customHeight="1" spans="1:18">
      <c r="A51" s="54" t="s">
        <v>154</v>
      </c>
      <c r="B51" s="43" t="str">
        <f>IF($D51="","",VLOOKUP($D51,'[3]Boys Si Main Draw Prep'!$A$7:$P$70,15))</f>
        <v/>
      </c>
      <c r="C51" s="43" t="str">
        <f>IF($D51="","",VLOOKUP($D51,'[3]Boys Si Main Draw Prep'!$A$7:$P$70,16))</f>
        <v/>
      </c>
      <c r="D51" s="44"/>
      <c r="E51" s="43" t="s">
        <v>104</v>
      </c>
      <c r="F51" s="43" t="str">
        <f>IF($D51="","",VLOOKUP($D51,'[3]Boys Si Main Draw Prep'!$A$7:$P$70,3))</f>
        <v/>
      </c>
      <c r="G51" s="43"/>
      <c r="H51" s="43" t="str">
        <f>IF($D51="","",VLOOKUP($D51,'[3]Boys Si Main Draw Prep'!$A$7:$P$70,4))</f>
        <v/>
      </c>
      <c r="I51" s="299"/>
      <c r="J51" s="43" t="str">
        <f>$E$52</f>
        <v>SHAH MITESH</v>
      </c>
      <c r="K51" s="202"/>
      <c r="L51" s="304"/>
      <c r="M51" s="305"/>
      <c r="N51" s="186" t="s">
        <v>155</v>
      </c>
      <c r="O51" s="87"/>
      <c r="P51" s="86"/>
      <c r="Q51" s="204"/>
      <c r="R51" s="52"/>
    </row>
    <row r="52" s="5" customFormat="1" ht="9.6" customHeight="1" spans="1:18">
      <c r="A52" s="54" t="s">
        <v>156</v>
      </c>
      <c r="B52" s="43">
        <f>IF($D52="","",VLOOKUP($D52,'[3]Boys Si Main Draw Prep'!$A$7:$P$70,15))</f>
        <v>0</v>
      </c>
      <c r="C52" s="43">
        <f>IF($D52="","",VLOOKUP($D52,'[3]Boys Si Main Draw Prep'!$A$7:$P$70,16))</f>
        <v>100</v>
      </c>
      <c r="D52" s="44">
        <v>31</v>
      </c>
      <c r="E52" s="43" t="str">
        <f>UPPER(IF($D52="","",VLOOKUP($D52,'[3]Boys Si Main Draw Prep'!$A$7:$P$70,2)))</f>
        <v>SHAH MITESH</v>
      </c>
      <c r="F52" s="43" t="str">
        <f>IF($D52="","",VLOOKUP($D52,'[3]Boys Si Main Draw Prep'!$A$7:$P$70,3))</f>
        <v>WC0078</v>
      </c>
      <c r="G52" s="43"/>
      <c r="H52" s="43">
        <f>IF($D52="","",VLOOKUP($D52,'[3]Boys Si Main Draw Prep'!$A$7:$P$70,4))</f>
        <v>0</v>
      </c>
      <c r="I52" s="300"/>
      <c r="J52" s="153"/>
      <c r="K52" s="195"/>
      <c r="L52" s="81" t="str">
        <f>$J$53</f>
        <v>KARTHIK K</v>
      </c>
      <c r="M52" s="306"/>
      <c r="N52" s="86"/>
      <c r="O52" s="87"/>
      <c r="P52" s="86"/>
      <c r="Q52" s="204"/>
      <c r="R52" s="52"/>
    </row>
    <row r="53" s="5" customFormat="1" ht="9.6" customHeight="1" spans="1:18">
      <c r="A53" s="54" t="s">
        <v>157</v>
      </c>
      <c r="B53" s="43" t="str">
        <f>IF($D53="","",VLOOKUP($D53,'[3]Boys Si Main Draw Prep'!$A$7:$P$70,15))</f>
        <v/>
      </c>
      <c r="C53" s="43" t="str">
        <f>IF($D53="","",VLOOKUP($D53,'[3]Boys Si Main Draw Prep'!$A$7:$P$70,16))</f>
        <v/>
      </c>
      <c r="D53" s="44"/>
      <c r="E53" s="43" t="s">
        <v>104</v>
      </c>
      <c r="F53" s="43" t="str">
        <f>IF($D53="","",VLOOKUP($D53,'[3]Boys Si Main Draw Prep'!$A$7:$P$70,3))</f>
        <v/>
      </c>
      <c r="G53" s="43"/>
      <c r="H53" s="43" t="str">
        <f>IF($D53="","",VLOOKUP($D53,'[3]Boys Si Main Draw Prep'!$A$7:$P$70,4))</f>
        <v/>
      </c>
      <c r="I53" s="299"/>
      <c r="J53" s="43" t="str">
        <f>$E$54</f>
        <v>KARTHIK K</v>
      </c>
      <c r="K53" s="211"/>
      <c r="L53" s="186" t="s">
        <v>11</v>
      </c>
      <c r="M53" s="87"/>
      <c r="N53" s="86"/>
      <c r="O53" s="87"/>
      <c r="P53" s="86"/>
      <c r="Q53" s="204"/>
      <c r="R53" s="52"/>
    </row>
    <row r="54" s="5" customFormat="1" ht="9.6" customHeight="1" spans="1:18">
      <c r="A54" s="42" t="s">
        <v>158</v>
      </c>
      <c r="B54" s="43">
        <f>IF($D54="","",VLOOKUP($D54,'[3]Boys Si Main Draw Prep'!$A$7:$P$70,15))</f>
        <v>0</v>
      </c>
      <c r="C54" s="43">
        <f>IF($D54="","",VLOOKUP($D54,'[3]Boys Si Main Draw Prep'!$A$7:$P$70,16))</f>
        <v>3</v>
      </c>
      <c r="D54" s="44">
        <v>3</v>
      </c>
      <c r="E54" s="45" t="str">
        <f>UPPER(IF($D54="","",VLOOKUP($D54,'[3]Boys Si Main Draw Prep'!$A$7:$P$70,2)))</f>
        <v>KARTHIK K</v>
      </c>
      <c r="F54" s="45" t="str">
        <f>IF($D54="","",VLOOKUP($D54,'[3]Boys Si Main Draw Prep'!$A$7:$P$70,3))</f>
        <v>WC0009</v>
      </c>
      <c r="G54" s="45"/>
      <c r="H54" s="45">
        <f>IF($D54="","",VLOOKUP($D54,'[3]Boys Si Main Draw Prep'!$A$7:$P$70,4))</f>
        <v>0</v>
      </c>
      <c r="I54" s="300"/>
      <c r="J54" s="153"/>
      <c r="K54" s="87"/>
      <c r="L54" s="86"/>
      <c r="M54" s="88"/>
      <c r="N54" s="310" t="s">
        <v>159</v>
      </c>
      <c r="O54" s="219"/>
      <c r="P54" s="81" t="str">
        <f>$L$52</f>
        <v>KARTHIK K</v>
      </c>
      <c r="Q54" s="221"/>
      <c r="R54" s="52"/>
    </row>
    <row r="55" s="5" customFormat="1" ht="9.6" customHeight="1" spans="1:18">
      <c r="A55" s="42" t="s">
        <v>160</v>
      </c>
      <c r="B55" s="43">
        <f>IF($D55="","",VLOOKUP($D55,'[3]Boys Si Main Draw Prep'!$A$7:$P$70,15))</f>
        <v>0</v>
      </c>
      <c r="C55" s="43">
        <f>IF($D55="","",VLOOKUP($D55,'[3]Boys Si Main Draw Prep'!$A$7:$P$70,16))</f>
        <v>5</v>
      </c>
      <c r="D55" s="44">
        <v>5</v>
      </c>
      <c r="E55" s="45" t="str">
        <f>UPPER(IF($D55="","",VLOOKUP($D55,'[3]Boys Si Main Draw Prep'!$A$7:$P$70,2)))</f>
        <v>ALMEIDA ANIL</v>
      </c>
      <c r="F55" s="45" t="str">
        <f>IF($D55="","",VLOOKUP($D55,'[3]Boys Si Main Draw Prep'!$A$7:$P$70,3))</f>
        <v>WC0025</v>
      </c>
      <c r="G55" s="45"/>
      <c r="H55" s="45">
        <f>IF($D55="","",VLOOKUP($D55,'[3]Boys Si Main Draw Prep'!$A$7:$P$70,4))</f>
        <v>0</v>
      </c>
      <c r="I55" s="299"/>
      <c r="J55" s="43" t="str">
        <f>$E$55</f>
        <v>ALMEIDA ANIL</v>
      </c>
      <c r="K55" s="202"/>
      <c r="L55" s="86"/>
      <c r="M55" s="87"/>
      <c r="N55" s="303" t="s">
        <v>65</v>
      </c>
      <c r="O55" s="222"/>
      <c r="P55" s="154" t="s">
        <v>161</v>
      </c>
      <c r="Q55" s="209"/>
      <c r="R55" s="52"/>
    </row>
    <row r="56" s="5" customFormat="1" ht="9.6" customHeight="1" spans="1:18">
      <c r="A56" s="54" t="s">
        <v>162</v>
      </c>
      <c r="B56" s="43" t="str">
        <f>IF($D56="","",VLOOKUP($D56,'[3]Boys Si Main Draw Prep'!$A$7:$P$70,15))</f>
        <v/>
      </c>
      <c r="C56" s="43" t="str">
        <f>IF($D56="","",VLOOKUP($D56,'[3]Boys Si Main Draw Prep'!$A$7:$P$70,16))</f>
        <v/>
      </c>
      <c r="D56" s="44"/>
      <c r="E56" s="43" t="s">
        <v>104</v>
      </c>
      <c r="F56" s="43" t="str">
        <f>IF($D56="","",VLOOKUP($D56,'[3]Boys Si Main Draw Prep'!$A$7:$P$70,3))</f>
        <v/>
      </c>
      <c r="G56" s="43"/>
      <c r="H56" s="43" t="str">
        <f>IF($D56="","",VLOOKUP($D56,'[3]Boys Si Main Draw Prep'!$A$7:$P$70,4))</f>
        <v/>
      </c>
      <c r="I56" s="300"/>
      <c r="J56" s="153"/>
      <c r="K56" s="195"/>
      <c r="L56" s="81" t="str">
        <f>$J$55</f>
        <v>ALMEIDA ANIL</v>
      </c>
      <c r="M56" s="202"/>
      <c r="N56" s="86"/>
      <c r="O56" s="87"/>
      <c r="P56" s="86"/>
      <c r="Q56" s="204"/>
      <c r="R56" s="52"/>
    </row>
    <row r="57" s="5" customFormat="1" ht="9.6" customHeight="1" spans="1:18">
      <c r="A57" s="54" t="s">
        <v>163</v>
      </c>
      <c r="B57" s="43">
        <f>IF($D57="","",VLOOKUP($D57,'[3]Boys Si Main Draw Prep'!$A$7:$P$70,15))</f>
        <v>0</v>
      </c>
      <c r="C57" s="43">
        <f>IF($D57="","",VLOOKUP($D57,'[3]Boys Si Main Draw Prep'!$A$7:$P$70,16))</f>
        <v>100</v>
      </c>
      <c r="D57" s="44">
        <v>30</v>
      </c>
      <c r="E57" s="43" t="str">
        <f>UPPER(IF($D57="","",VLOOKUP($D57,'[3]Boys Si Main Draw Prep'!$A$7:$P$70,2)))</f>
        <v>DEVENDRA</v>
      </c>
      <c r="F57" s="43" t="str">
        <f>IF($D57="","",VLOOKUP($D57,'[3]Boys Si Main Draw Prep'!$A$7:$P$70,3))</f>
        <v>WC0123</v>
      </c>
      <c r="G57" s="43"/>
      <c r="H57" s="43">
        <f>IF($D57="","",VLOOKUP($D57,'[3]Boys Si Main Draw Prep'!$A$7:$P$70,4))</f>
        <v>0</v>
      </c>
      <c r="I57" s="299"/>
      <c r="J57" s="43" t="str">
        <f>$E$57</f>
        <v>DEVENDRA</v>
      </c>
      <c r="K57" s="302"/>
      <c r="L57" s="186" t="s">
        <v>12</v>
      </c>
      <c r="M57" s="204"/>
      <c r="N57" s="86"/>
      <c r="O57" s="87"/>
      <c r="P57" s="86"/>
      <c r="Q57" s="204"/>
      <c r="R57" s="52"/>
    </row>
    <row r="58" s="5" customFormat="1" ht="9.6" customHeight="1" spans="1:18">
      <c r="A58" s="54" t="s">
        <v>164</v>
      </c>
      <c r="B58" s="43" t="str">
        <f>IF($D58="","",VLOOKUP($D58,'[3]Boys Si Main Draw Prep'!$A$7:$P$70,15))</f>
        <v/>
      </c>
      <c r="C58" s="43" t="str">
        <f>IF($D58="","",VLOOKUP($D58,'[3]Boys Si Main Draw Prep'!$A$7:$P$70,16))</f>
        <v/>
      </c>
      <c r="D58" s="44"/>
      <c r="E58" s="43" t="s">
        <v>104</v>
      </c>
      <c r="F58" s="43" t="str">
        <f>IF($D58="","",VLOOKUP($D58,'[3]Boys Si Main Draw Prep'!$A$7:$P$70,3))</f>
        <v/>
      </c>
      <c r="G58" s="43"/>
      <c r="H58" s="43" t="str">
        <f>IF($D58="","",VLOOKUP($D58,'[3]Boys Si Main Draw Prep'!$A$7:$P$70,4))</f>
        <v/>
      </c>
      <c r="I58" s="300"/>
      <c r="J58" s="153"/>
      <c r="K58" s="87"/>
      <c r="L58" s="303" t="s">
        <v>65</v>
      </c>
      <c r="M58" s="201"/>
      <c r="N58" s="81" t="str">
        <f>$L$56</f>
        <v>ALMEIDA ANIL</v>
      </c>
      <c r="O58" s="202"/>
      <c r="P58" s="86"/>
      <c r="Q58" s="204"/>
      <c r="R58" s="52"/>
    </row>
    <row r="59" s="5" customFormat="1" ht="9.6" customHeight="1" spans="1:18">
      <c r="A59" s="54" t="s">
        <v>165</v>
      </c>
      <c r="B59" s="43">
        <f>IF($D59="","",VLOOKUP($D59,'[3]Boys Si Main Draw Prep'!$A$7:$P$70,15))</f>
        <v>0</v>
      </c>
      <c r="C59" s="43">
        <f>IF($D59="","",VLOOKUP($D59,'[3]Boys Si Main Draw Prep'!$A$7:$P$70,16))</f>
        <v>100</v>
      </c>
      <c r="D59" s="44">
        <v>33</v>
      </c>
      <c r="E59" s="43" t="s">
        <v>166</v>
      </c>
      <c r="F59" s="43" t="s">
        <v>167</v>
      </c>
      <c r="G59" s="43"/>
      <c r="H59" s="43">
        <f>IF($D59="","",VLOOKUP($D59,'[3]Boys Si Main Draw Prep'!$A$7:$P$70,4))</f>
        <v>0</v>
      </c>
      <c r="I59" s="299"/>
      <c r="J59" s="43" t="str">
        <f>$E$59</f>
        <v>AJAY KEWAT</v>
      </c>
      <c r="K59" s="202"/>
      <c r="L59" s="304"/>
      <c r="M59" s="305"/>
      <c r="N59" s="186" t="s">
        <v>22</v>
      </c>
      <c r="O59" s="204"/>
      <c r="P59" s="86"/>
      <c r="Q59" s="204"/>
      <c r="R59" s="52"/>
    </row>
    <row r="60" s="5" customFormat="1" ht="9.6" customHeight="1" spans="1:18">
      <c r="A60" s="54" t="s">
        <v>168</v>
      </c>
      <c r="B60" s="43" t="str">
        <f>IF($D60="","",VLOOKUP($D60,'[3]Boys Si Main Draw Prep'!$A$7:$P$70,15))</f>
        <v/>
      </c>
      <c r="C60" s="43" t="str">
        <f>IF($D60="","",VLOOKUP($D60,'[3]Boys Si Main Draw Prep'!$A$7:$P$70,16))</f>
        <v/>
      </c>
      <c r="D60" s="44"/>
      <c r="E60" s="43" t="s">
        <v>104</v>
      </c>
      <c r="F60" s="43" t="str">
        <f>IF($D60="","",VLOOKUP($D60,'[3]Boys Si Main Draw Prep'!$A$7:$P$70,3))</f>
        <v/>
      </c>
      <c r="G60" s="43"/>
      <c r="H60" s="43" t="str">
        <f>IF($D60="","",VLOOKUP($D60,'[3]Boys Si Main Draw Prep'!$A$7:$P$70,4))</f>
        <v/>
      </c>
      <c r="I60" s="300"/>
      <c r="J60" s="153"/>
      <c r="K60" s="195"/>
      <c r="L60" s="81" t="str">
        <f>$J$61</f>
        <v>SATHASIVAM</v>
      </c>
      <c r="M60" s="306"/>
      <c r="N60" s="86"/>
      <c r="O60" s="204"/>
      <c r="P60" s="86"/>
      <c r="Q60" s="204"/>
      <c r="R60" s="52"/>
    </row>
    <row r="61" s="5" customFormat="1" ht="9.6" customHeight="1" spans="1:18">
      <c r="A61" s="54" t="s">
        <v>169</v>
      </c>
      <c r="B61" s="43" t="str">
        <f>IF($D61="","",VLOOKUP($D61,'[3]Boys Si Main Draw Prep'!$A$7:$P$70,15))</f>
        <v/>
      </c>
      <c r="C61" s="43" t="str">
        <f>IF($D61="","",VLOOKUP($D61,'[3]Boys Si Main Draw Prep'!$A$7:$P$70,16))</f>
        <v/>
      </c>
      <c r="D61" s="44"/>
      <c r="E61" s="43" t="s">
        <v>104</v>
      </c>
      <c r="F61" s="43" t="str">
        <f>IF($D61="","",VLOOKUP($D61,'[3]Boys Si Main Draw Prep'!$A$7:$P$70,3))</f>
        <v/>
      </c>
      <c r="G61" s="43"/>
      <c r="H61" s="43" t="str">
        <f>IF($D61="","",VLOOKUP($D61,'[3]Boys Si Main Draw Prep'!$A$7:$P$70,4))</f>
        <v/>
      </c>
      <c r="I61" s="299"/>
      <c r="J61" s="43" t="str">
        <f>$E$62</f>
        <v>SATHASIVAM</v>
      </c>
      <c r="K61" s="211"/>
      <c r="L61" s="186" t="s">
        <v>12</v>
      </c>
      <c r="M61" s="87"/>
      <c r="N61" s="86"/>
      <c r="O61" s="204"/>
      <c r="P61" s="86"/>
      <c r="Q61" s="204"/>
      <c r="R61" s="52"/>
    </row>
    <row r="62" s="5" customFormat="1" ht="9.6" customHeight="1" spans="1:18">
      <c r="A62" s="42" t="s">
        <v>170</v>
      </c>
      <c r="B62" s="43">
        <f>IF($D62="","",VLOOKUP($D62,'[3]Boys Si Main Draw Prep'!$A$7:$P$70,15))</f>
        <v>0</v>
      </c>
      <c r="C62" s="43">
        <f>IF($D62="","",VLOOKUP($D62,'[3]Boys Si Main Draw Prep'!$A$7:$P$70,16))</f>
        <v>9</v>
      </c>
      <c r="D62" s="44">
        <v>9</v>
      </c>
      <c r="E62" s="45" t="str">
        <f>UPPER(IF($D62="","",VLOOKUP($D62,'[3]Boys Si Main Draw Prep'!$A$7:$P$70,2)))</f>
        <v>SATHASIVAM</v>
      </c>
      <c r="F62" s="45" t="str">
        <f>IF($D62="","",VLOOKUP($D62,'[3]Boys Si Main Draw Prep'!$A$7:$P$70,3))</f>
        <v>WC0007</v>
      </c>
      <c r="G62" s="45"/>
      <c r="H62" s="45">
        <f>IF($D62="","",VLOOKUP($D62,'[3]Boys Si Main Draw Prep'!$A$7:$P$70,4))</f>
        <v>0</v>
      </c>
      <c r="I62" s="300"/>
      <c r="J62" s="153"/>
      <c r="K62" s="87"/>
      <c r="L62" s="86"/>
      <c r="M62" s="88"/>
      <c r="N62" s="303" t="s">
        <v>65</v>
      </c>
      <c r="O62" s="201"/>
      <c r="P62" s="81" t="str">
        <f>$L$68</f>
        <v>BASAVARAJ</v>
      </c>
      <c r="Q62" s="211"/>
      <c r="R62" s="52"/>
    </row>
    <row r="63" s="5" customFormat="1" ht="9.6" customHeight="1" spans="1:18">
      <c r="A63" s="42" t="s">
        <v>171</v>
      </c>
      <c r="B63" s="43">
        <f>IF($D63="","",VLOOKUP($D63,'[3]Boys Si Main Draw Prep'!$A$7:$P$70,15))</f>
        <v>0</v>
      </c>
      <c r="C63" s="43">
        <f>IF($D63="","",VLOOKUP($D63,'[3]Boys Si Main Draw Prep'!$A$7:$P$70,16))</f>
        <v>17</v>
      </c>
      <c r="D63" s="44">
        <v>16</v>
      </c>
      <c r="E63" s="45" t="str">
        <f>UPPER(IF($D63="","",VLOOKUP($D63,'[3]Boys Si Main Draw Prep'!$A$7:$P$70,2)))</f>
        <v>SARVESH KUMAR</v>
      </c>
      <c r="F63" s="45" t="str">
        <f>IF($D63="","",VLOOKUP($D63,'[3]Boys Si Main Draw Prep'!$A$7:$P$70,3))</f>
        <v>WC0106</v>
      </c>
      <c r="G63" s="45"/>
      <c r="H63" s="45">
        <f>IF($D63="","",VLOOKUP($D63,'[3]Boys Si Main Draw Prep'!$A$7:$P$70,4))</f>
        <v>0</v>
      </c>
      <c r="I63" s="299"/>
      <c r="J63" s="43" t="str">
        <f>$E$63</f>
        <v>SARVESH KUMAR</v>
      </c>
      <c r="K63" s="202"/>
      <c r="L63" s="86"/>
      <c r="M63" s="87"/>
      <c r="N63" s="86"/>
      <c r="O63" s="204"/>
      <c r="P63" s="154" t="s">
        <v>72</v>
      </c>
      <c r="Q63" s="87"/>
      <c r="R63" s="52"/>
    </row>
    <row r="64" s="5" customFormat="1" ht="9.6" customHeight="1" spans="1:18">
      <c r="A64" s="54" t="s">
        <v>172</v>
      </c>
      <c r="B64" s="43" t="str">
        <f>IF($D64="","",VLOOKUP($D64,'[3]Boys Si Main Draw Prep'!$A$7:$P$70,15))</f>
        <v/>
      </c>
      <c r="C64" s="43" t="str">
        <f>IF($D64="","",VLOOKUP($D64,'[3]Boys Si Main Draw Prep'!$A$7:$P$70,16))</f>
        <v/>
      </c>
      <c r="D64" s="44"/>
      <c r="E64" s="43" t="s">
        <v>104</v>
      </c>
      <c r="F64" s="43" t="str">
        <f>IF($D64="","",VLOOKUP($D64,'[3]Boys Si Main Draw Prep'!$A$7:$P$70,3))</f>
        <v/>
      </c>
      <c r="G64" s="43"/>
      <c r="H64" s="43" t="str">
        <f>IF($D64="","",VLOOKUP($D64,'[3]Boys Si Main Draw Prep'!$A$7:$P$70,4))</f>
        <v/>
      </c>
      <c r="I64" s="300"/>
      <c r="J64" s="153"/>
      <c r="K64" s="195"/>
      <c r="L64" s="301" t="str">
        <f>$J$65</f>
        <v>JITENDRA KUMAR</v>
      </c>
      <c r="M64" s="202"/>
      <c r="N64" s="86"/>
      <c r="O64" s="204"/>
      <c r="P64" s="86"/>
      <c r="Q64" s="87"/>
      <c r="R64" s="52"/>
    </row>
    <row r="65" s="5" customFormat="1" ht="9.6" customHeight="1" spans="1:18">
      <c r="A65" s="54" t="s">
        <v>173</v>
      </c>
      <c r="B65" s="43">
        <f>IF($D65="","",VLOOKUP($D65,'[3]Boys Si Main Draw Prep'!$A$7:$P$70,15))</f>
        <v>0</v>
      </c>
      <c r="C65" s="43">
        <f>IF($D65="","",VLOOKUP($D65,'[3]Boys Si Main Draw Prep'!$A$7:$P$70,16))</f>
        <v>27</v>
      </c>
      <c r="D65" s="44">
        <v>22</v>
      </c>
      <c r="E65" s="43" t="str">
        <f>UPPER(IF($D65="","",VLOOKUP($D65,'[3]Boys Si Main Draw Prep'!$A$7:$P$70,2)))</f>
        <v>JITENDRA KUMAR</v>
      </c>
      <c r="F65" s="43" t="str">
        <f>IF($D65="","",VLOOKUP($D65,'[3]Boys Si Main Draw Prep'!$A$7:$P$70,3))</f>
        <v>WC0102</v>
      </c>
      <c r="G65" s="43"/>
      <c r="H65" s="43">
        <f>IF($D65="","",VLOOKUP($D65,'[3]Boys Si Main Draw Prep'!$A$7:$P$70,4))</f>
        <v>0</v>
      </c>
      <c r="I65" s="299"/>
      <c r="J65" s="224" t="str">
        <f>$E$65</f>
        <v>JITENDRA KUMAR</v>
      </c>
      <c r="K65" s="302"/>
      <c r="L65" s="186" t="s">
        <v>11</v>
      </c>
      <c r="M65" s="204"/>
      <c r="N65" s="86"/>
      <c r="O65" s="204"/>
      <c r="P65" s="86"/>
      <c r="Q65" s="87"/>
      <c r="R65" s="52"/>
    </row>
    <row r="66" s="5" customFormat="1" ht="9.6" customHeight="1" spans="1:18">
      <c r="A66" s="54" t="s">
        <v>174</v>
      </c>
      <c r="B66" s="43">
        <f>IF($D66="","",VLOOKUP($D66,'[3]Boys Si Main Draw Prep'!$A$7:$P$70,15))</f>
        <v>0</v>
      </c>
      <c r="C66" s="43">
        <f>IF($D66="","",VLOOKUP($D66,'[3]Boys Si Main Draw Prep'!$A$7:$P$70,16))</f>
        <v>100</v>
      </c>
      <c r="D66" s="44">
        <v>35</v>
      </c>
      <c r="E66" s="43" t="str">
        <f>UPPER(IF($D66="","",VLOOKUP($D66,'[3]Boys Si Main Draw Prep'!$A$7:$P$70,2)))</f>
        <v>DEEPAK KUMAR</v>
      </c>
      <c r="F66" s="43" t="str">
        <f>IF($D66="","",VLOOKUP($D66,'[3]Boys Si Main Draw Prep'!$A$7:$P$70,3))</f>
        <v>WC0135</v>
      </c>
      <c r="G66" s="43"/>
      <c r="H66" s="43">
        <f>IF($D66="","",VLOOKUP($D66,'[3]Boys Si Main Draw Prep'!$A$7:$P$70,4))</f>
        <v>0</v>
      </c>
      <c r="I66" s="300"/>
      <c r="J66" s="307" t="s">
        <v>66</v>
      </c>
      <c r="K66" s="87"/>
      <c r="L66" s="303" t="s">
        <v>65</v>
      </c>
      <c r="M66" s="201"/>
      <c r="N66" s="81" t="str">
        <f>$L$68</f>
        <v>BASAVARAJ</v>
      </c>
      <c r="O66" s="211"/>
      <c r="P66" s="86"/>
      <c r="Q66" s="87"/>
      <c r="R66" s="52"/>
    </row>
    <row r="67" s="5" customFormat="1" ht="9.6" customHeight="1" spans="1:18">
      <c r="A67" s="54" t="s">
        <v>175</v>
      </c>
      <c r="B67" s="43" t="str">
        <f>IF($D67="","",VLOOKUP($D67,'[3]Boys Si Main Draw Prep'!$A$7:$P$70,15))</f>
        <v/>
      </c>
      <c r="C67" s="43" t="str">
        <f>IF($D67="","",VLOOKUP($D67,'[3]Boys Si Main Draw Prep'!$A$7:$P$70,16))</f>
        <v/>
      </c>
      <c r="D67" s="44"/>
      <c r="E67" s="43" t="s">
        <v>104</v>
      </c>
      <c r="F67" s="43" t="str">
        <f>IF($D67="","",VLOOKUP($D67,'[3]Boys Si Main Draw Prep'!$A$7:$P$70,3))</f>
        <v/>
      </c>
      <c r="G67" s="43"/>
      <c r="H67" s="43" t="str">
        <f>IF($D67="","",VLOOKUP($D67,'[3]Boys Si Main Draw Prep'!$A$7:$P$70,4))</f>
        <v/>
      </c>
      <c r="I67" s="299"/>
      <c r="J67" s="43" t="str">
        <f>$E$68</f>
        <v>MALAYADRI</v>
      </c>
      <c r="K67" s="202"/>
      <c r="L67" s="304"/>
      <c r="M67" s="305"/>
      <c r="N67" s="186" t="s">
        <v>75</v>
      </c>
      <c r="O67" s="87"/>
      <c r="P67" s="86"/>
      <c r="Q67" s="87"/>
      <c r="R67" s="52"/>
    </row>
    <row r="68" s="5" customFormat="1" ht="9.6" customHeight="1" spans="1:18">
      <c r="A68" s="54" t="s">
        <v>176</v>
      </c>
      <c r="B68" s="43">
        <f>IF($D68="","",VLOOKUP($D68,'[3]Boys Si Main Draw Prep'!$A$7:$P$70,15))</f>
        <v>0</v>
      </c>
      <c r="C68" s="43">
        <f>IF($D68="","",VLOOKUP($D68,'[3]Boys Si Main Draw Prep'!$A$7:$P$70,16))</f>
        <v>17</v>
      </c>
      <c r="D68" s="44">
        <v>19</v>
      </c>
      <c r="E68" s="43" t="str">
        <f>UPPER(IF($D68="","",VLOOKUP($D68,'[3]Boys Si Main Draw Prep'!$A$7:$P$70,2)))</f>
        <v>MALAYADRI</v>
      </c>
      <c r="F68" s="43" t="str">
        <f>IF($D68="","",VLOOKUP($D68,'[3]Boys Si Main Draw Prep'!$A$7:$P$70,3))</f>
        <v>WC0073</v>
      </c>
      <c r="G68" s="43"/>
      <c r="H68" s="43">
        <f>IF($D68="","",VLOOKUP($D68,'[3]Boys Si Main Draw Prep'!$A$7:$P$70,4))</f>
        <v>0</v>
      </c>
      <c r="I68" s="300"/>
      <c r="J68" s="153"/>
      <c r="K68" s="195"/>
      <c r="L68" s="81" t="str">
        <f>$J$69</f>
        <v>BASAVARAJ</v>
      </c>
      <c r="M68" s="306"/>
      <c r="N68" s="86"/>
      <c r="O68" s="87"/>
      <c r="P68" s="86"/>
      <c r="Q68" s="87"/>
      <c r="R68" s="52"/>
    </row>
    <row r="69" s="5" customFormat="1" ht="9.6" customHeight="1" spans="1:18">
      <c r="A69" s="54" t="s">
        <v>177</v>
      </c>
      <c r="B69" s="43" t="str">
        <f>IF($D69="","",VLOOKUP($D69,'[3]Boys Si Main Draw Prep'!$A$7:$P$70,15))</f>
        <v/>
      </c>
      <c r="C69" s="43" t="str">
        <f>IF($D69="","",VLOOKUP($D69,'[3]Boys Si Main Draw Prep'!$A$7:$P$70,16))</f>
        <v/>
      </c>
      <c r="D69" s="44"/>
      <c r="E69" s="43" t="s">
        <v>104</v>
      </c>
      <c r="F69" s="43" t="str">
        <f>IF($D69="","",VLOOKUP($D69,'[3]Boys Si Main Draw Prep'!$A$7:$P$70,3))</f>
        <v/>
      </c>
      <c r="G69" s="43"/>
      <c r="H69" s="43" t="str">
        <f>IF($D69="","",VLOOKUP($D69,'[3]Boys Si Main Draw Prep'!$A$7:$P$70,4))</f>
        <v/>
      </c>
      <c r="I69" s="299"/>
      <c r="J69" s="43" t="str">
        <f>$E$70</f>
        <v>BASAVARAJ</v>
      </c>
      <c r="K69" s="211"/>
      <c r="L69" s="186" t="s">
        <v>75</v>
      </c>
      <c r="M69" s="87"/>
      <c r="N69" s="86"/>
      <c r="O69" s="87"/>
      <c r="P69" s="86"/>
      <c r="Q69" s="87"/>
      <c r="R69" s="52"/>
    </row>
    <row r="70" s="5" customFormat="1" ht="9.6" customHeight="1" spans="1:18">
      <c r="A70" s="42" t="s">
        <v>178</v>
      </c>
      <c r="B70" s="43">
        <f>IF($D70="","",VLOOKUP($D70,'[3]Boys Si Main Draw Prep'!$A$7:$P$70,15))</f>
        <v>0</v>
      </c>
      <c r="C70" s="43">
        <f>IF($D70="","",VLOOKUP($D70,'[3]Boys Si Main Draw Prep'!$A$7:$P$70,16))</f>
        <v>2</v>
      </c>
      <c r="D70" s="44">
        <v>2</v>
      </c>
      <c r="E70" s="45" t="str">
        <f>UPPER(IF($D70="","",VLOOKUP($D70,'[3]Boys Si Main Draw Prep'!$A$7:$P$70,2)))</f>
        <v>BASAVARAJ</v>
      </c>
      <c r="F70" s="45" t="str">
        <f>IF($D70="","",VLOOKUP($D70,'[3]Boys Si Main Draw Prep'!$A$7:$P$70,3))</f>
        <v>WC0077</v>
      </c>
      <c r="G70" s="45"/>
      <c r="H70" s="45">
        <f>IF($D70="","",VLOOKUP($D70,'[3]Boys Si Main Draw Prep'!$A$7:$P$70,4))</f>
        <v>0</v>
      </c>
      <c r="I70" s="300"/>
      <c r="J70" s="153"/>
      <c r="K70" s="87"/>
      <c r="L70" s="86"/>
      <c r="M70" s="88"/>
      <c r="N70" s="86"/>
      <c r="O70" s="87"/>
      <c r="P70" s="86"/>
      <c r="Q70" s="87"/>
      <c r="R70" s="52"/>
    </row>
    <row r="71" s="5" customFormat="1" ht="6" customHeight="1" spans="1:18">
      <c r="A71" s="80"/>
      <c r="B71" s="81"/>
      <c r="C71" s="81"/>
      <c r="D71" s="82"/>
      <c r="E71" s="83"/>
      <c r="F71" s="83"/>
      <c r="G71" s="84"/>
      <c r="H71" s="83"/>
      <c r="I71" s="85"/>
      <c r="J71" s="86"/>
      <c r="K71" s="87"/>
      <c r="L71" s="86"/>
      <c r="M71" s="88"/>
      <c r="N71" s="86"/>
      <c r="O71" s="87"/>
      <c r="P71" s="86"/>
      <c r="Q71" s="87"/>
      <c r="R71" s="52"/>
    </row>
    <row r="72" s="6" customFormat="1" ht="10.5" customHeight="1" spans="1:18">
      <c r="A72" s="89" t="s">
        <v>76</v>
      </c>
      <c r="B72" s="90"/>
      <c r="C72" s="91"/>
      <c r="D72" s="92" t="s">
        <v>77</v>
      </c>
      <c r="E72" s="93" t="s">
        <v>179</v>
      </c>
      <c r="F72" s="92" t="s">
        <v>77</v>
      </c>
      <c r="G72" s="94" t="s">
        <v>179</v>
      </c>
      <c r="H72" s="95"/>
      <c r="I72" s="92" t="s">
        <v>77</v>
      </c>
      <c r="J72" s="96" t="s">
        <v>180</v>
      </c>
      <c r="K72" s="97"/>
      <c r="L72" s="96" t="s">
        <v>80</v>
      </c>
      <c r="M72" s="98"/>
      <c r="N72" s="99" t="s">
        <v>81</v>
      </c>
      <c r="O72" s="99"/>
      <c r="P72" s="100"/>
      <c r="Q72" s="150"/>
    </row>
    <row r="73" s="6" customFormat="1" ht="9" customHeight="1" spans="1:18">
      <c r="A73" s="102" t="s">
        <v>83</v>
      </c>
      <c r="B73" s="103"/>
      <c r="C73" s="104"/>
      <c r="D73" s="105">
        <v>1</v>
      </c>
      <c r="E73" s="106" t="str">
        <f>IF(D73&gt;$Q$80,,UPPER(VLOOKUP(D73,'[3]Boys Si Main Draw Prep'!$A$7:$R$134,2)))</f>
        <v>VEERASWAMY SHEKAR</v>
      </c>
      <c r="F73" s="105">
        <v>9</v>
      </c>
      <c r="G73" s="107" t="str">
        <f>IF(F73&gt;$Q$80,,UPPER(VLOOKUP(F73,'[3]Boys Si Main Draw Prep'!$A$7:$R$134,2)))</f>
        <v>SATHASIVAM</v>
      </c>
      <c r="H73" s="108"/>
      <c r="I73" s="109" t="s">
        <v>84</v>
      </c>
      <c r="J73" s="103"/>
      <c r="K73" s="110"/>
      <c r="L73" s="103"/>
      <c r="M73" s="111"/>
      <c r="N73" s="112" t="s">
        <v>181</v>
      </c>
      <c r="O73" s="113"/>
      <c r="P73" s="113"/>
      <c r="Q73" s="151"/>
    </row>
    <row r="74" s="6" customFormat="1" ht="9" customHeight="1" spans="1:18">
      <c r="A74" s="102" t="s">
        <v>86</v>
      </c>
      <c r="B74" s="103"/>
      <c r="C74" s="104"/>
      <c r="D74" s="105">
        <v>2</v>
      </c>
      <c r="E74" s="106" t="str">
        <f>IF(D74&gt;$Q$80,,UPPER(VLOOKUP(D74,'[3]Boys Si Main Draw Prep'!$A$7:$R$134,2)))</f>
        <v>BASAVARAJ</v>
      </c>
      <c r="F74" s="105">
        <v>10</v>
      </c>
      <c r="G74" s="107" t="str">
        <f>IF(F74&gt;$Q$80,,UPPER(VLOOKUP(F74,'[3]Boys Si Main Draw Prep'!$A$7:$R$134,2)))</f>
        <v>ARUL MURUGESAN</v>
      </c>
      <c r="H74" s="108"/>
      <c r="I74" s="109" t="s">
        <v>88</v>
      </c>
      <c r="J74" s="103"/>
      <c r="K74" s="110"/>
      <c r="L74" s="103"/>
      <c r="M74" s="111"/>
      <c r="N74" s="117"/>
      <c r="O74" s="116"/>
      <c r="P74" s="117"/>
      <c r="Q74" s="134"/>
    </row>
    <row r="75" s="6" customFormat="1" ht="9" customHeight="1" spans="1:18">
      <c r="A75" s="119" t="s">
        <v>87</v>
      </c>
      <c r="B75" s="117"/>
      <c r="C75" s="120"/>
      <c r="D75" s="105">
        <v>3</v>
      </c>
      <c r="E75" s="106" t="str">
        <f>IF(D75&gt;$Q$80,,UPPER(VLOOKUP(D75,'[3]Boys Si Main Draw Prep'!$A$7:$R$134,2)))</f>
        <v>KARTHIK K</v>
      </c>
      <c r="F75" s="105">
        <v>11</v>
      </c>
      <c r="G75" s="107" t="str">
        <f>IF(F75&gt;$Q$80,,UPPER(VLOOKUP(F75,'[3]Boys Si Main Draw Prep'!$A$7:$R$134,2)))</f>
        <v>KESHAVAN </v>
      </c>
      <c r="H75" s="108"/>
      <c r="I75" s="109" t="s">
        <v>92</v>
      </c>
      <c r="J75" s="103"/>
      <c r="K75" s="110"/>
      <c r="L75" s="103"/>
      <c r="M75" s="111"/>
      <c r="N75" s="112" t="s">
        <v>89</v>
      </c>
      <c r="O75" s="113"/>
      <c r="P75" s="113"/>
      <c r="Q75" s="151"/>
    </row>
    <row r="76" s="6" customFormat="1" ht="9" customHeight="1" spans="1:18">
      <c r="A76" s="121"/>
      <c r="B76" s="30"/>
      <c r="C76" s="122"/>
      <c r="D76" s="105">
        <v>4</v>
      </c>
      <c r="E76" s="106" t="str">
        <f>IF(D76&gt;$Q$80,,UPPER(VLOOKUP(D76,'[3]Boys Si Main Draw Prep'!$A$7:$R$134,2)))</f>
        <v>MARIAPPA</v>
      </c>
      <c r="F76" s="105">
        <v>12</v>
      </c>
      <c r="G76" s="107" t="str">
        <f>IF(F76&gt;$Q$80,,UPPER(VLOOKUP(F76,'[3]Boys Si Main Draw Prep'!$A$7:$R$134,2)))</f>
        <v>SURESH KUMMAR</v>
      </c>
      <c r="H76" s="108"/>
      <c r="I76" s="109" t="s">
        <v>96</v>
      </c>
      <c r="J76" s="103"/>
      <c r="K76" s="110"/>
      <c r="L76" s="103"/>
      <c r="M76" s="111"/>
      <c r="N76" s="103" t="s">
        <v>182</v>
      </c>
      <c r="O76" s="110"/>
      <c r="P76" s="103"/>
      <c r="Q76" s="111"/>
    </row>
    <row r="77" s="6" customFormat="1" ht="9" customHeight="1" spans="1:18">
      <c r="A77" s="124" t="s">
        <v>91</v>
      </c>
      <c r="B77" s="125"/>
      <c r="C77" s="126"/>
      <c r="D77" s="105">
        <v>5</v>
      </c>
      <c r="E77" s="106" t="str">
        <f>IF(D77&gt;$Q$80,,UPPER(VLOOKUP(D77,'[3]Boys Si Main Draw Prep'!$A$7:$R$134,2)))</f>
        <v>ALMEIDA ANIL</v>
      </c>
      <c r="F77" s="105">
        <v>13</v>
      </c>
      <c r="G77" s="107" t="str">
        <f>IF(F77&gt;$Q$80,,UPPER(VLOOKUP(F77,'[3]Boys Si Main Draw Prep'!$A$7:$R$134,2)))</f>
        <v>GABREAL</v>
      </c>
      <c r="H77" s="108"/>
      <c r="I77" s="109" t="s">
        <v>105</v>
      </c>
      <c r="J77" s="103"/>
      <c r="K77" s="110"/>
      <c r="L77" s="103"/>
      <c r="M77" s="111"/>
      <c r="N77" s="117" t="s">
        <v>93</v>
      </c>
      <c r="O77" s="116"/>
      <c r="P77" s="117"/>
      <c r="Q77" s="134"/>
    </row>
    <row r="78" s="6" customFormat="1" ht="9" customHeight="1" spans="1:18">
      <c r="A78" s="102" t="s">
        <v>83</v>
      </c>
      <c r="B78" s="103"/>
      <c r="C78" s="104"/>
      <c r="D78" s="105">
        <v>6</v>
      </c>
      <c r="E78" s="106" t="str">
        <f>IF(D78&gt;$Q$80,,UPPER(VLOOKUP(D78,'[3]Boys Si Main Draw Prep'!$A$7:$R$134,2)))</f>
        <v>BALACHANDER S</v>
      </c>
      <c r="F78" s="105">
        <v>14</v>
      </c>
      <c r="G78" s="107" t="str">
        <f>IF(F78&gt;$Q$80,,UPPER(VLOOKUP(F78,'[3]Boys Si Main Draw Prep'!$A$7:$R$134,2)))</f>
        <v>HANUMANTHAPPA</v>
      </c>
      <c r="H78" s="108"/>
      <c r="I78" s="109" t="s">
        <v>106</v>
      </c>
      <c r="J78" s="103"/>
      <c r="K78" s="110"/>
      <c r="L78" s="103"/>
      <c r="M78" s="111"/>
      <c r="N78" s="112" t="s">
        <v>94</v>
      </c>
      <c r="O78" s="113"/>
      <c r="P78" s="113"/>
      <c r="Q78" s="151"/>
    </row>
    <row r="79" s="6" customFormat="1" ht="9" customHeight="1" spans="1:18">
      <c r="A79" s="102" t="s">
        <v>95</v>
      </c>
      <c r="B79" s="103"/>
      <c r="C79" s="127"/>
      <c r="D79" s="105">
        <v>7</v>
      </c>
      <c r="E79" s="106" t="str">
        <f>IF(D79&gt;$Q$80,,UPPER(VLOOKUP(D79,'[3]Boys Si Main Draw Prep'!$A$7:$R$134,2)))</f>
        <v>ABDUL GAFAR</v>
      </c>
      <c r="F79" s="105">
        <v>15</v>
      </c>
      <c r="G79" s="107" t="str">
        <f>IF(F79&gt;$Q$80,,UPPER(VLOOKUP(F79,'[3]Boys Si Main Draw Prep'!$A$7:$R$134,2)))</f>
        <v>ANJINAPPA</v>
      </c>
      <c r="H79" s="108"/>
      <c r="I79" s="109" t="s">
        <v>108</v>
      </c>
      <c r="J79" s="103"/>
      <c r="K79" s="110"/>
      <c r="L79" s="103"/>
      <c r="M79" s="111"/>
      <c r="N79" s="103"/>
      <c r="O79" s="110"/>
      <c r="P79" s="103"/>
      <c r="Q79" s="111"/>
    </row>
    <row r="80" s="6" customFormat="1" ht="9" customHeight="1" spans="1:18">
      <c r="A80" s="119" t="s">
        <v>97</v>
      </c>
      <c r="B80" s="117"/>
      <c r="C80" s="128"/>
      <c r="D80" s="129">
        <v>8</v>
      </c>
      <c r="E80" s="130" t="str">
        <f>IF(D80&gt;$Q$80,,UPPER(VLOOKUP(D80,'[3]Boys Si Main Draw Prep'!$A$7:$R$134,2)))</f>
        <v>PANDURANGASWAMY</v>
      </c>
      <c r="F80" s="129">
        <v>16</v>
      </c>
      <c r="G80" s="131" t="str">
        <f>IF(F80&gt;$Q$80,,UPPER(VLOOKUP(F80,'[3]Boys Si Main Draw Prep'!$A$7:$R$134,2)))</f>
        <v>SARVESH KUMAR</v>
      </c>
      <c r="H80" s="132"/>
      <c r="I80" s="133" t="s">
        <v>109</v>
      </c>
      <c r="J80" s="117"/>
      <c r="K80" s="116"/>
      <c r="L80" s="117"/>
      <c r="M80" s="134"/>
      <c r="N80" s="117" t="str">
        <f>Q4</f>
        <v>SARAVANAN PAULRAJ</v>
      </c>
      <c r="O80" s="116"/>
      <c r="P80" s="117"/>
      <c r="Q80" s="152">
        <f>MIN(16,'[3]Boys Si Main Draw Prep'!R5)</f>
        <v>16</v>
      </c>
    </row>
    <row r="81" ht="15.75" customHeight="1"/>
    <row r="82" ht="9" customHeight="1"/>
  </sheetData>
  <mergeCells count="1">
    <mergeCell ref="A4:C4"/>
  </mergeCells>
  <conditionalFormatting sqref="L8">
    <cfRule type="expression" dxfId="0" priority="70" stopIfTrue="1">
      <formula>K9="bs"</formula>
    </cfRule>
    <cfRule type="expression" dxfId="0" priority="69" stopIfTrue="1">
      <formula>K9="as"</formula>
    </cfRule>
  </conditionalFormatting>
  <conditionalFormatting sqref="N10">
    <cfRule type="expression" dxfId="0" priority="26" stopIfTrue="1">
      <formula>M11="bs"</formula>
    </cfRule>
    <cfRule type="expression" dxfId="0" priority="25" stopIfTrue="1">
      <formula>M11="as"</formula>
    </cfRule>
  </conditionalFormatting>
  <conditionalFormatting sqref="L12">
    <cfRule type="expression" dxfId="0" priority="60" stopIfTrue="1">
      <formula>K13="bs"</formula>
    </cfRule>
    <cfRule type="expression" dxfId="0" priority="59" stopIfTrue="1">
      <formula>K13="as"</formula>
    </cfRule>
  </conditionalFormatting>
  <conditionalFormatting sqref="P14">
    <cfRule type="expression" dxfId="0" priority="20" stopIfTrue="1">
      <formula>O15="bs"</formula>
    </cfRule>
    <cfRule type="expression" dxfId="0" priority="19" stopIfTrue="1">
      <formula>O15="as"</formula>
    </cfRule>
  </conditionalFormatting>
  <conditionalFormatting sqref="L16">
    <cfRule type="expression" dxfId="0" priority="50" stopIfTrue="1">
      <formula>K17="bs"</formula>
    </cfRule>
    <cfRule type="expression" dxfId="0" priority="49" stopIfTrue="1">
      <formula>K17="as"</formula>
    </cfRule>
  </conditionalFormatting>
  <conditionalFormatting sqref="N18">
    <cfRule type="expression" dxfId="0" priority="40" stopIfTrue="1">
      <formula>M18="bs"</formula>
    </cfRule>
    <cfRule type="expression" dxfId="0" priority="39" stopIfTrue="1">
      <formula>M18="as"</formula>
    </cfRule>
  </conditionalFormatting>
  <conditionalFormatting sqref="L20">
    <cfRule type="expression" dxfId="0" priority="68" stopIfTrue="1">
      <formula>K21="bs"</formula>
    </cfRule>
    <cfRule type="expression" dxfId="0" priority="67" stopIfTrue="1">
      <formula>K21="as"</formula>
    </cfRule>
  </conditionalFormatting>
  <conditionalFormatting sqref="P22">
    <cfRule type="expression" dxfId="0" priority="12" stopIfTrue="1">
      <formula>O23="bs"</formula>
    </cfRule>
    <cfRule type="expression" dxfId="0" priority="11" stopIfTrue="1">
      <formula>O23="as"</formula>
    </cfRule>
  </conditionalFormatting>
  <conditionalFormatting sqref="L24">
    <cfRule type="expression" dxfId="0" priority="48" stopIfTrue="1">
      <formula>K25="bs"</formula>
    </cfRule>
    <cfRule type="expression" dxfId="0" priority="47" stopIfTrue="1">
      <formula>K25="as"</formula>
    </cfRule>
  </conditionalFormatting>
  <conditionalFormatting sqref="J25">
    <cfRule type="expression" dxfId="0" priority="76" stopIfTrue="1">
      <formula>I26="bs"</formula>
    </cfRule>
    <cfRule type="expression" dxfId="0" priority="75" stopIfTrue="1">
      <formula>I26="as"</formula>
    </cfRule>
  </conditionalFormatting>
  <conditionalFormatting sqref="N26">
    <cfRule type="expression" dxfId="0" priority="38" stopIfTrue="1">
      <formula>M26="bs"</formula>
    </cfRule>
    <cfRule type="expression" dxfId="0" priority="37" stopIfTrue="1">
      <formula>M26="as"</formula>
    </cfRule>
  </conditionalFormatting>
  <conditionalFormatting sqref="L28">
    <cfRule type="expression" dxfId="0" priority="46" stopIfTrue="1">
      <formula>K29="bs"</formula>
    </cfRule>
    <cfRule type="expression" dxfId="0" priority="45" stopIfTrue="1">
      <formula>K29="as"</formula>
    </cfRule>
  </conditionalFormatting>
  <conditionalFormatting sqref="P30">
    <cfRule type="expression" dxfId="0" priority="18" stopIfTrue="1">
      <formula>O30="bs"</formula>
    </cfRule>
    <cfRule type="expression" dxfId="0" priority="17" stopIfTrue="1">
      <formula>O30="as"</formula>
    </cfRule>
  </conditionalFormatting>
  <conditionalFormatting sqref="L32">
    <cfRule type="expression" dxfId="0" priority="66" stopIfTrue="1">
      <formula>K33="bs"</formula>
    </cfRule>
    <cfRule type="expression" dxfId="0" priority="65" stopIfTrue="1">
      <formula>K33="as"</formula>
    </cfRule>
  </conditionalFormatting>
  <conditionalFormatting sqref="N34">
    <cfRule type="expression" dxfId="0" priority="36" stopIfTrue="1">
      <formula>M34="bs"</formula>
    </cfRule>
    <cfRule type="expression" dxfId="0" priority="35" stopIfTrue="1">
      <formula>M34="as"</formula>
    </cfRule>
  </conditionalFormatting>
  <conditionalFormatting sqref="L36">
    <cfRule type="expression" dxfId="0" priority="44" stopIfTrue="1">
      <formula>K37="bs"</formula>
    </cfRule>
    <cfRule type="expression" dxfId="0" priority="43" stopIfTrue="1">
      <formula>K37="as"</formula>
    </cfRule>
  </conditionalFormatting>
  <conditionalFormatting sqref="N37">
    <cfRule type="expression" dxfId="0" priority="10" stopIfTrue="1">
      <formula>M38="bs"</formula>
    </cfRule>
    <cfRule type="expression" dxfId="0" priority="9" stopIfTrue="1">
      <formula>M38="as"</formula>
    </cfRule>
  </conditionalFormatting>
  <conditionalFormatting sqref="P38">
    <cfRule type="expression" dxfId="0" priority="2" stopIfTrue="1">
      <formula>O39="bs"</formula>
    </cfRule>
    <cfRule type="expression" dxfId="0" priority="1" stopIfTrue="1">
      <formula>O39="as"</formula>
    </cfRule>
  </conditionalFormatting>
  <conditionalFormatting sqref="N39">
    <cfRule type="expression" dxfId="0" priority="6" stopIfTrue="1">
      <formula>M39="bs"</formula>
    </cfRule>
    <cfRule type="expression" dxfId="0" priority="5" stopIfTrue="1">
      <formula>M39="as"</formula>
    </cfRule>
  </conditionalFormatting>
  <conditionalFormatting sqref="L40">
    <cfRule type="expression" dxfId="0" priority="42" stopIfTrue="1">
      <formula>K41="bs"</formula>
    </cfRule>
    <cfRule type="expression" dxfId="0" priority="41" stopIfTrue="1">
      <formula>K41="as"</formula>
    </cfRule>
  </conditionalFormatting>
  <conditionalFormatting sqref="N42">
    <cfRule type="expression" dxfId="0" priority="34" stopIfTrue="1">
      <formula>M42="bs"</formula>
    </cfRule>
    <cfRule type="expression" dxfId="0" priority="33" stopIfTrue="1">
      <formula>M42="as"</formula>
    </cfRule>
  </conditionalFormatting>
  <conditionalFormatting sqref="P46">
    <cfRule type="expression" dxfId="0" priority="14" stopIfTrue="1">
      <formula>O46="bs"</formula>
    </cfRule>
    <cfRule type="expression" dxfId="0" priority="13" stopIfTrue="1">
      <formula>O46="as"</formula>
    </cfRule>
  </conditionalFormatting>
  <conditionalFormatting sqref="L48">
    <cfRule type="expression" dxfId="0" priority="58" stopIfTrue="1">
      <formula>K49="bs"</formula>
    </cfRule>
    <cfRule type="expression" dxfId="0" priority="57" stopIfTrue="1">
      <formula>K49="as"</formula>
    </cfRule>
  </conditionalFormatting>
  <conditionalFormatting sqref="J49">
    <cfRule type="expression" dxfId="0" priority="74" stopIfTrue="1">
      <formula>I50="bs"</formula>
    </cfRule>
    <cfRule type="expression" dxfId="0" priority="73" stopIfTrue="1">
      <formula>I50="as"</formula>
    </cfRule>
  </conditionalFormatting>
  <conditionalFormatting sqref="N50">
    <cfRule type="expression" dxfId="0" priority="32" stopIfTrue="1">
      <formula>M50="bs"</formula>
    </cfRule>
    <cfRule type="expression" dxfId="0" priority="31" stopIfTrue="1">
      <formula>M50="as"</formula>
    </cfRule>
  </conditionalFormatting>
  <conditionalFormatting sqref="L52">
    <cfRule type="expression" dxfId="0" priority="64" stopIfTrue="1">
      <formula>K53="bs"</formula>
    </cfRule>
    <cfRule type="expression" dxfId="0" priority="63" stopIfTrue="1">
      <formula>K53="as"</formula>
    </cfRule>
  </conditionalFormatting>
  <conditionalFormatting sqref="P54">
    <cfRule type="expression" dxfId="0" priority="8" stopIfTrue="1">
      <formula>O54="bs"</formula>
    </cfRule>
    <cfRule type="expression" dxfId="0" priority="7" stopIfTrue="1">
      <formula>O54="as"</formula>
    </cfRule>
  </conditionalFormatting>
  <conditionalFormatting sqref="L56">
    <cfRule type="expression" dxfId="0" priority="62" stopIfTrue="1">
      <formula>K57="bs"</formula>
    </cfRule>
    <cfRule type="expression" dxfId="0" priority="61" stopIfTrue="1">
      <formula>K57="as"</formula>
    </cfRule>
  </conditionalFormatting>
  <conditionalFormatting sqref="N58">
    <cfRule type="expression" dxfId="0" priority="30" stopIfTrue="1">
      <formula>M58="bs"</formula>
    </cfRule>
    <cfRule type="expression" dxfId="0" priority="29" stopIfTrue="1">
      <formula>M58="as"</formula>
    </cfRule>
  </conditionalFormatting>
  <conditionalFormatting sqref="L60">
    <cfRule type="expression" dxfId="0" priority="56" stopIfTrue="1">
      <formula>K61="bs"</formula>
    </cfRule>
    <cfRule type="expression" dxfId="0" priority="55" stopIfTrue="1">
      <formula>K61="as"</formula>
    </cfRule>
  </conditionalFormatting>
  <conditionalFormatting sqref="P62">
    <cfRule type="expression" dxfId="0" priority="16" stopIfTrue="1">
      <formula>O62="bs"</formula>
    </cfRule>
    <cfRule type="expression" dxfId="0" priority="15" stopIfTrue="1">
      <formula>O62="as"</formula>
    </cfRule>
  </conditionalFormatting>
  <conditionalFormatting sqref="L64">
    <cfRule type="expression" dxfId="0" priority="54" stopIfTrue="1">
      <formula>K65="bs"</formula>
    </cfRule>
    <cfRule type="expression" dxfId="0" priority="53" stopIfTrue="1">
      <formula>K65="as"</formula>
    </cfRule>
  </conditionalFormatting>
  <conditionalFormatting sqref="J65">
    <cfRule type="expression" dxfId="0" priority="72" stopIfTrue="1">
      <formula>I66="bs"</formula>
    </cfRule>
    <cfRule type="expression" dxfId="0" priority="71" stopIfTrue="1">
      <formula>I66="as"</formula>
    </cfRule>
  </conditionalFormatting>
  <conditionalFormatting sqref="N66">
    <cfRule type="expression" dxfId="0" priority="28" stopIfTrue="1">
      <formula>M66="bs"</formula>
    </cfRule>
    <cfRule type="expression" dxfId="0" priority="27" stopIfTrue="1">
      <formula>M66="as"</formula>
    </cfRule>
  </conditionalFormatting>
  <conditionalFormatting sqref="L68">
    <cfRule type="expression" dxfId="0" priority="52" stopIfTrue="1">
      <formula>K69="bs"</formula>
    </cfRule>
    <cfRule type="expression" dxfId="0" priority="51" stopIfTrue="1">
      <formula>K69="as"</formula>
    </cfRule>
  </conditionalFormatting>
  <conditionalFormatting sqref="B7:B70">
    <cfRule type="cellIs" dxfId="2" priority="85" stopIfTrue="1" operator="equal">
      <formula>"DA"</formula>
    </cfRule>
    <cfRule type="cellIs" dxfId="2" priority="84" stopIfTrue="1" operator="equal">
      <formula>"QA"</formula>
    </cfRule>
  </conditionalFormatting>
  <conditionalFormatting sqref="D7:D70">
    <cfRule type="expression" dxfId="8" priority="87" stopIfTrue="1">
      <formula>$D7&lt;17</formula>
    </cfRule>
  </conditionalFormatting>
  <conditionalFormatting sqref="G7:G70">
    <cfRule type="expression" dxfId="0" priority="77" stopIfTrue="1">
      <formula>AND($D7&lt;9,$C7&gt;0)</formula>
    </cfRule>
  </conditionalFormatting>
  <conditionalFormatting sqref="F7:F70 H7:H70">
    <cfRule type="expression" dxfId="0" priority="78" stopIfTrue="1">
      <formula>AND($D7&lt;17,$C7&gt;0)</formula>
    </cfRule>
  </conditionalFormatting>
  <conditionalFormatting sqref="J7 J9 J11 J13 J15 J17 J19 J21 J23 J27 J29 J31 J33 J35 J37 J39 J41 J47 J51 J53 J55 J57 J59 J61 J63 J67 J69">
    <cfRule type="expression" dxfId="0" priority="83" stopIfTrue="1">
      <formula>I8="bs"</formula>
    </cfRule>
    <cfRule type="expression" dxfId="0" priority="82" stopIfTrue="1">
      <formula>I8="as"</formula>
    </cfRule>
  </conditionalFormatting>
  <conditionalFormatting sqref="I8 K8 I10 M10 I12 K12 I14 O14 I16 K16 I18 M18 I20 K20 I22 O23 I24 K24 I26 M26 I28 K28 I30 O30 I32 K32 I34 M34 I36 K36 I38 O38 I40 K40 I42 M42 I44 K44 I46 O46 I48 K48 I50 M50 I52 K52 I54 O55 I56 K56 I58 M58 I60 K60 I62 O62 I64 K64 I66 M66 I68 K68 I70 Q80">
    <cfRule type="expression" dxfId="7" priority="86" stopIfTrue="1">
      <formula>$N$1="CU"</formula>
    </cfRule>
  </conditionalFormatting>
  <conditionalFormatting sqref="L10 N14 L18 N23 L26 N30 L34 N38 L42 N46 L50 N55 L58 N62 L66">
    <cfRule type="expression" dxfId="4" priority="81" stopIfTrue="1">
      <formula>AND($N$1="CU",L10&lt;&gt;"Umpire")</formula>
    </cfRule>
    <cfRule type="expression" dxfId="5" priority="80" stopIfTrue="1">
      <formula>AND($N$1="CU",L10&lt;&gt;"Umpire",M10&lt;&gt;"")</formula>
    </cfRule>
    <cfRule type="expression" dxfId="6" priority="79" stopIfTrue="1">
      <formula>AND($N$1="CU",L10="Umpire")</formula>
    </cfRule>
  </conditionalFormatting>
  <dataValidations count="1">
    <dataValidation type="list" allowBlank="1" showInputMessage="1" sqref="L10 N14 L18 N23 L26 N30 L34 N38 L42 N46 L50 N55 L58 N62 L66">
      <formula1>$T$7:$T$16</formula1>
    </dataValidation>
  </dataValidations>
  <printOptions horizontalCentered="1"/>
  <pageMargins left="0.35" right="0.35" top="0.35" bottom="0.35" header="0" footer="0"/>
  <pageSetup paperSize="9" scale="92" orientation="portrait" horizontalDpi="360" verticalDpi="300"/>
  <headerFooter alignWithMargins="0"/>
  <rowBreaks count="1" manualBreakCount="1">
    <brk id="8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name="Button 1" r:id="rId4">
              <controlPr print="0" defaultSize="0">
                <anchor moveWithCells="1" sizeWithCells="1">
                  <from>
                    <xdr:col>11</xdr:col>
                    <xdr:colOff>426720</xdr:colOff>
                    <xdr:row>0</xdr:row>
                    <xdr:rowOff>7620</xdr:rowOff>
                  </from>
                  <to>
                    <xdr:col>13</xdr:col>
                    <xdr:colOff>304800</xdr:colOff>
                    <xdr:row>0</xdr:row>
                    <xdr:rowOff>136525</xdr:rowOff>
                  </to>
                </anchor>
              </controlPr>
            </control>
          </mc:Choice>
        </mc:AlternateContent>
        <mc:AlternateContent xmlns:mc="http://schemas.openxmlformats.org/markup-compatibility/2006">
          <mc:Choice Requires="x14">
            <control shapeId="15362" name="Button 2" r:id="rId5">
              <controlPr print="0" defaultSize="0">
                <anchor moveWithCells="1" sizeWithCells="1">
                  <from>
                    <xdr:col>11</xdr:col>
                    <xdr:colOff>419100</xdr:colOff>
                    <xdr:row>0</xdr:row>
                    <xdr:rowOff>144145</xdr:rowOff>
                  </from>
                  <to>
                    <xdr:col>13</xdr:col>
                    <xdr:colOff>304800</xdr:colOff>
                    <xdr:row>1</xdr:row>
                    <xdr:rowOff>45720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81"/>
  <sheetViews>
    <sheetView showGridLines="0" showZeros="0" workbookViewId="0">
      <selection activeCell="S7" sqref="S7"/>
    </sheetView>
  </sheetViews>
  <sheetFormatPr defaultColWidth="9" defaultRowHeight="13.2"/>
  <cols>
    <col min="1" max="2" width="3.33333333333333" customWidth="1"/>
    <col min="3" max="3" width="4.66666666666667" customWidth="1"/>
    <col min="4" max="4" width="4.33333333333333" customWidth="1"/>
    <col min="5" max="5" width="32.3333333333333" customWidth="1"/>
    <col min="6" max="6" width="6.77777777777778" customWidth="1"/>
    <col min="7" max="7" width="7.66666666666667" customWidth="1"/>
    <col min="8" max="8" width="5.88888888888889" customWidth="1"/>
    <col min="9" max="9" width="1.66666666666667" style="7" customWidth="1"/>
    <col min="10" max="10" width="10.6666666666667" style="2" customWidth="1"/>
    <col min="11" max="11" width="1.66666666666667" style="7" customWidth="1"/>
    <col min="12" max="12" width="10.6666666666667" style="2" customWidth="1"/>
    <col min="13" max="13" width="1.66666666666667" style="8" customWidth="1"/>
    <col min="14" max="14" width="10.6666666666667" style="2" customWidth="1"/>
    <col min="15" max="15" width="1.66666666666667" style="7" customWidth="1"/>
    <col min="16" max="16" width="10.6666666666667" style="2" customWidth="1"/>
    <col min="17" max="17" width="1.66666666666667" style="8" customWidth="1"/>
    <col min="19" max="19" width="8.66666666666667" customWidth="1"/>
    <col min="20" max="20" width="8.88888888888889" hidden="1" customWidth="1"/>
    <col min="21" max="21" width="5.66666666666667" customWidth="1"/>
  </cols>
  <sheetData>
    <row r="1" s="1" customFormat="1" ht="21.75" customHeight="1" spans="1:20">
      <c r="A1" s="296" t="s">
        <v>183</v>
      </c>
      <c r="B1" s="239"/>
      <c r="I1" s="240"/>
      <c r="K1" s="241"/>
      <c r="L1" s="242"/>
      <c r="M1" s="240"/>
      <c r="N1" s="1" t="s">
        <v>45</v>
      </c>
      <c r="O1" s="240"/>
      <c r="Q1" s="240"/>
    </row>
    <row r="2" s="2" customFormat="1" spans="1:20">
      <c r="A2" s="15"/>
      <c r="B2" s="15"/>
      <c r="C2" s="15"/>
      <c r="D2" s="15"/>
      <c r="E2" s="15"/>
      <c r="F2" s="241" t="s">
        <v>184</v>
      </c>
      <c r="I2" s="8"/>
      <c r="J2" s="241" t="s">
        <v>47</v>
      </c>
      <c r="K2" s="241"/>
      <c r="L2" s="241"/>
      <c r="M2" s="8"/>
      <c r="O2" s="8"/>
      <c r="Q2" s="8"/>
    </row>
    <row r="3" s="3" customFormat="1" ht="10.5" customHeight="1" spans="1:20">
      <c r="A3" s="243" t="s">
        <v>48</v>
      </c>
      <c r="B3" s="243"/>
      <c r="C3" s="243"/>
      <c r="D3" s="243"/>
      <c r="E3" s="243"/>
      <c r="F3" s="243" t="s">
        <v>49</v>
      </c>
      <c r="G3" s="243"/>
      <c r="H3" s="243"/>
      <c r="I3" s="244"/>
      <c r="J3" s="21" t="s">
        <v>50</v>
      </c>
      <c r="K3" s="20"/>
      <c r="L3" s="22" t="s">
        <v>51</v>
      </c>
      <c r="M3" s="244"/>
      <c r="N3" s="243"/>
      <c r="O3" s="244"/>
      <c r="P3" s="243"/>
      <c r="Q3" s="246" t="s">
        <v>52</v>
      </c>
    </row>
    <row r="4" s="4" customFormat="1" ht="11.25" customHeight="1" spans="1:20">
      <c r="A4" s="23" t="s">
        <v>53</v>
      </c>
      <c r="B4" s="23"/>
      <c r="C4" s="23"/>
      <c r="D4" s="247"/>
      <c r="E4" s="247"/>
      <c r="F4" s="24" t="s">
        <v>54</v>
      </c>
      <c r="G4" s="248"/>
      <c r="H4" s="247"/>
      <c r="I4" s="249"/>
      <c r="J4" s="27">
        <f>'[1]Week SetUp'!$D$10</f>
        <v>0</v>
      </c>
      <c r="K4" s="26"/>
      <c r="L4" s="28">
        <f>'[1]Week SetUp'!$A$12</f>
        <v>0</v>
      </c>
      <c r="M4" s="249"/>
      <c r="N4" s="247"/>
      <c r="O4" s="249"/>
      <c r="P4" s="247"/>
      <c r="Q4" s="145" t="s">
        <v>55</v>
      </c>
    </row>
    <row r="5" s="3" customFormat="1" ht="9.6" spans="1:20">
      <c r="A5" s="251"/>
      <c r="B5" s="252" t="s">
        <v>56</v>
      </c>
      <c r="C5" s="252" t="e">
        <f>IF(OR(#REF!="Week 3",#REF!="Masters"),"CP","Rank")</f>
        <v>#REF!</v>
      </c>
      <c r="D5" s="252" t="s">
        <v>57</v>
      </c>
      <c r="E5" s="253" t="s">
        <v>58</v>
      </c>
      <c r="F5" s="253" t="s">
        <v>59</v>
      </c>
      <c r="G5" s="253"/>
      <c r="H5" s="253" t="s">
        <v>60</v>
      </c>
      <c r="I5" s="253"/>
      <c r="J5" s="252" t="s">
        <v>61</v>
      </c>
      <c r="K5" s="254"/>
      <c r="L5" s="252" t="s">
        <v>62</v>
      </c>
      <c r="M5" s="254"/>
      <c r="N5" s="252" t="s">
        <v>63</v>
      </c>
      <c r="O5" s="254"/>
      <c r="P5" s="252" t="s">
        <v>64</v>
      </c>
      <c r="Q5" s="255"/>
    </row>
    <row r="6" s="3" customFormat="1" ht="3.75" customHeight="1" spans="1:20">
      <c r="A6" s="256"/>
      <c r="B6" s="37"/>
      <c r="C6" s="37"/>
      <c r="D6" s="37"/>
      <c r="E6" s="257"/>
      <c r="F6" s="257"/>
      <c r="G6" s="5"/>
      <c r="H6" s="257"/>
      <c r="I6" s="258"/>
      <c r="J6" s="37"/>
      <c r="K6" s="258"/>
      <c r="L6" s="37"/>
      <c r="M6" s="258"/>
      <c r="N6" s="37"/>
      <c r="O6" s="258"/>
      <c r="P6" s="37"/>
      <c r="Q6" s="259"/>
    </row>
    <row r="7" s="5" customFormat="1" ht="10.5" customHeight="1" spans="1:20">
      <c r="A7" s="260">
        <v>1</v>
      </c>
      <c r="B7" s="43">
        <f>IF($D7="","",VLOOKUP($D7,'[1]Girls Do Main Draw Prep'!$A$7:$V$21,20))</f>
        <v>0</v>
      </c>
      <c r="C7" s="43">
        <f>IF($D7="","",VLOOKUP($D7,'[1]Girls Do Main Draw Prep'!$A$7:$V$21,21))</f>
        <v>67</v>
      </c>
      <c r="D7" s="44">
        <v>1</v>
      </c>
      <c r="E7" s="45" t="str">
        <f>UPPER(IF($D7="","",VLOOKUP($D7,'[1]Girls Do Main Draw Prep'!$A$7:$V$21,2)))</f>
        <v>YUBRANI BANERJEE</v>
      </c>
      <c r="F7" s="45">
        <f>IF($D7="","",VLOOKUP($D7,'[1]Girls Do Main Draw Prep'!$A$7:$V$21,3))</f>
        <v>415914</v>
      </c>
      <c r="G7" s="261"/>
      <c r="H7" s="45" t="str">
        <f>IF($D7="","",VLOOKUP($D7,'[1]Girls Do Main Draw Prep'!$A$7:$V$21,4))</f>
        <v>(WB)</v>
      </c>
      <c r="I7" s="262"/>
      <c r="J7" s="153"/>
      <c r="K7" s="263"/>
      <c r="L7" s="153"/>
      <c r="M7" s="263"/>
      <c r="N7" s="153"/>
      <c r="O7" s="263"/>
      <c r="P7" s="153"/>
      <c r="Q7" s="159"/>
      <c r="R7" s="52"/>
      <c r="T7" s="53" t="str">
        <f>'[1]SetUp Officials'!P21</f>
        <v>Umpire</v>
      </c>
    </row>
    <row r="8" s="5" customFormat="1" ht="9.6" customHeight="1" spans="1:20">
      <c r="A8" s="162"/>
      <c r="B8" s="154"/>
      <c r="C8" s="154"/>
      <c r="D8" s="154"/>
      <c r="E8" s="45" t="str">
        <f>UPPER(IF($D7="","",VLOOKUP($D7,'[1]Girls Do Main Draw Prep'!$A$7:$V$21,7)))</f>
        <v>SOHINI SANJAY MOHANTY</v>
      </c>
      <c r="F8" s="45">
        <f>IF($D7="","",VLOOKUP($D7,'[1]Girls Do Main Draw Prep'!$A$7:$V$21,8))</f>
        <v>426254</v>
      </c>
      <c r="G8" s="261"/>
      <c r="H8" s="45" t="str">
        <f>IF($D7="","",VLOOKUP($D7,'[1]Girls Do Main Draw Prep'!$A$7:$V$21,9))</f>
        <v>(OD)</v>
      </c>
      <c r="I8" s="264"/>
      <c r="J8" s="155" t="str">
        <f>IF(I8="a",E7,IF(I8="b",E9,""))</f>
        <v/>
      </c>
      <c r="K8" s="263"/>
      <c r="L8" s="153"/>
      <c r="M8" s="263"/>
      <c r="N8" s="153"/>
      <c r="O8" s="263"/>
      <c r="P8" s="153"/>
      <c r="Q8" s="159"/>
      <c r="R8" s="52"/>
      <c r="T8" s="58" t="str">
        <f>'[1]SetUp Officials'!P22</f>
        <v> </v>
      </c>
    </row>
    <row r="9" s="5" customFormat="1" ht="9.6" customHeight="1" spans="1:20">
      <c r="A9" s="162"/>
      <c r="B9" s="154"/>
      <c r="C9" s="154"/>
      <c r="D9" s="154"/>
      <c r="E9" s="153"/>
      <c r="F9" s="153"/>
      <c r="H9" s="153"/>
      <c r="I9" s="265"/>
      <c r="J9" s="297" t="str">
        <f>E7</f>
        <v>YUBRANI BANERJEE</v>
      </c>
      <c r="K9" s="267"/>
      <c r="L9" s="153"/>
      <c r="M9" s="263"/>
      <c r="N9" s="153"/>
      <c r="O9" s="263"/>
      <c r="P9" s="153"/>
      <c r="Q9" s="159"/>
      <c r="R9" s="52"/>
      <c r="T9" s="58" t="str">
        <f>'[1]SetUp Officials'!P23</f>
        <v> </v>
      </c>
    </row>
    <row r="10" s="5" customFormat="1" ht="9.6" customHeight="1" spans="1:20">
      <c r="A10" s="162"/>
      <c r="B10" s="154"/>
      <c r="C10" s="154"/>
      <c r="D10" s="154"/>
      <c r="E10" s="153"/>
      <c r="F10" s="153"/>
      <c r="H10" s="194" t="s">
        <v>65</v>
      </c>
      <c r="I10" s="201"/>
      <c r="J10" s="212" t="str">
        <f>E8</f>
        <v>SOHINI SANJAY MOHANTY</v>
      </c>
      <c r="K10" s="268"/>
      <c r="L10" s="153"/>
      <c r="M10" s="263"/>
      <c r="N10" s="153"/>
      <c r="O10" s="263"/>
      <c r="P10" s="153"/>
      <c r="Q10" s="159"/>
      <c r="R10" s="52"/>
      <c r="T10" s="58" t="str">
        <f>'[1]SetUp Officials'!P24</f>
        <v> </v>
      </c>
    </row>
    <row r="11" s="5" customFormat="1" ht="9.6" customHeight="1" spans="1:20">
      <c r="A11" s="162">
        <v>2</v>
      </c>
      <c r="B11" s="43">
        <f>IF($D11="","",VLOOKUP($D11,'[1]Girls Do Main Draw Prep'!$A$7:$V$21,20))</f>
        <v>0</v>
      </c>
      <c r="C11" s="43">
        <f>IF($D11="","",VLOOKUP($D11,'[1]Girls Do Main Draw Prep'!$A$7:$V$21,21))</f>
        <v>145</v>
      </c>
      <c r="D11" s="44">
        <v>8</v>
      </c>
      <c r="E11" s="43" t="str">
        <f>UPPER(IF($D11="","",VLOOKUP($D11,'[1]Girls Do Main Draw Prep'!$A$7:$V$21,2)))</f>
        <v>HASINI DAVUNABOINA</v>
      </c>
      <c r="F11" s="43">
        <f>IF($D11="","",VLOOKUP($D11,'[1]Girls Do Main Draw Prep'!$A$7:$V$21,3))</f>
        <v>431169</v>
      </c>
      <c r="G11" s="270"/>
      <c r="H11" s="43" t="str">
        <f>IF($D11="","",VLOOKUP($D11,'[1]Girls Do Main Draw Prep'!$A$7:$V$21,4))</f>
        <v>(TS)</v>
      </c>
      <c r="I11" s="271"/>
      <c r="J11" s="154" t="s">
        <v>68</v>
      </c>
      <c r="K11" s="272"/>
      <c r="L11" s="266"/>
      <c r="M11" s="267"/>
      <c r="N11" s="153"/>
      <c r="O11" s="263"/>
      <c r="P11" s="153"/>
      <c r="Q11" s="159"/>
      <c r="R11" s="52"/>
      <c r="T11" s="58" t="str">
        <f>'[1]SetUp Officials'!P25</f>
        <v> </v>
      </c>
    </row>
    <row r="12" s="5" customFormat="1" ht="9.6" customHeight="1" spans="1:20">
      <c r="A12" s="162"/>
      <c r="B12" s="154"/>
      <c r="C12" s="154"/>
      <c r="D12" s="154"/>
      <c r="E12" s="43" t="str">
        <f>UPPER(IF($D11="","",VLOOKUP($D11,'[1]Girls Do Main Draw Prep'!$A$7:$V$21,7)))</f>
        <v>OMNA YADAV DAVUNABOINA</v>
      </c>
      <c r="F12" s="43">
        <f>IF($D11="","",VLOOKUP($D11,'[1]Girls Do Main Draw Prep'!$A$7:$V$21,8))</f>
        <v>431173</v>
      </c>
      <c r="G12" s="270"/>
      <c r="H12" s="43" t="str">
        <f>IF($D11="","",VLOOKUP($D11,'[1]Girls Do Main Draw Prep'!$A$7:$V$21,9))</f>
        <v>(TS)</v>
      </c>
      <c r="I12" s="264"/>
      <c r="J12" s="153"/>
      <c r="K12" s="272"/>
      <c r="L12" s="153"/>
      <c r="M12" s="273"/>
      <c r="N12" s="153"/>
      <c r="O12" s="263"/>
      <c r="P12" s="153"/>
      <c r="Q12" s="159"/>
      <c r="R12" s="52"/>
      <c r="T12" s="58" t="str">
        <f>'[1]SetUp Officials'!P26</f>
        <v> </v>
      </c>
    </row>
    <row r="13" s="5" customFormat="1" ht="9.6" customHeight="1" spans="1:20">
      <c r="A13" s="162"/>
      <c r="B13" s="154"/>
      <c r="C13" s="154"/>
      <c r="D13" s="199"/>
      <c r="E13" s="153"/>
      <c r="F13" s="153"/>
      <c r="H13" s="153"/>
      <c r="I13" s="274"/>
      <c r="J13" s="153"/>
      <c r="K13" s="265"/>
      <c r="L13" s="266" t="str">
        <f>J17</f>
        <v>BELA S TAMHANKAR  </v>
      </c>
      <c r="M13" s="263"/>
      <c r="N13" s="153"/>
      <c r="O13" s="263"/>
      <c r="P13" s="153"/>
      <c r="Q13" s="159"/>
      <c r="R13" s="52"/>
      <c r="T13" s="58" t="str">
        <f>'[1]SetUp Officials'!P27</f>
        <v> </v>
      </c>
    </row>
    <row r="14" s="5" customFormat="1" ht="9.6" customHeight="1" spans="1:20">
      <c r="A14" s="162"/>
      <c r="B14" s="154"/>
      <c r="C14" s="154"/>
      <c r="D14" s="199"/>
      <c r="E14" s="153"/>
      <c r="F14" s="153"/>
      <c r="H14" s="153"/>
      <c r="I14" s="274"/>
      <c r="J14" s="200" t="s">
        <v>65</v>
      </c>
      <c r="K14" s="201"/>
      <c r="L14" s="224" t="str">
        <f>J18</f>
        <v>ASMI NIHAR ADKAR</v>
      </c>
      <c r="M14" s="268"/>
      <c r="N14" s="153"/>
      <c r="O14" s="263"/>
      <c r="P14" s="153"/>
      <c r="Q14" s="159"/>
      <c r="R14" s="52"/>
      <c r="T14" s="58" t="str">
        <f>'[1]SetUp Officials'!P28</f>
        <v> </v>
      </c>
    </row>
    <row r="15" s="5" customFormat="1" ht="9.6" customHeight="1" spans="1:20">
      <c r="A15" s="162">
        <v>3</v>
      </c>
      <c r="B15" s="43"/>
      <c r="C15" s="43">
        <v>282</v>
      </c>
      <c r="D15" s="44">
        <v>15</v>
      </c>
      <c r="E15" s="43" t="str">
        <f>'[1]Girls Do Main Draw Prep'!B22</f>
        <v>BELA S TAMHANKAR  </v>
      </c>
      <c r="F15" s="43">
        <f>'[1]Girls Do Main Draw Prep'!C22</f>
        <v>415935</v>
      </c>
      <c r="G15" s="270" t="s">
        <v>185</v>
      </c>
      <c r="H15" s="43" t="s">
        <v>186</v>
      </c>
      <c r="I15" s="262"/>
      <c r="J15" s="153"/>
      <c r="K15" s="272"/>
      <c r="L15" s="154" t="s">
        <v>187</v>
      </c>
      <c r="M15" s="272"/>
      <c r="N15" s="266"/>
      <c r="O15" s="263"/>
      <c r="P15" s="153"/>
      <c r="Q15" s="159"/>
      <c r="R15" s="52"/>
      <c r="T15" s="58" t="str">
        <f>'[1]SetUp Officials'!P29</f>
        <v> </v>
      </c>
    </row>
    <row r="16" s="5" customFormat="1" ht="9.6" customHeight="1" spans="1:20">
      <c r="A16" s="162"/>
      <c r="B16" s="154"/>
      <c r="C16" s="154"/>
      <c r="D16" s="154"/>
      <c r="E16" s="43" t="str">
        <f>'[1]Girls Do Main Draw Prep'!G22</f>
        <v>ASMI NIHAR ADKAR</v>
      </c>
      <c r="F16" s="43">
        <f>'[1]Girls Do Main Draw Prep'!H22</f>
        <v>427523</v>
      </c>
      <c r="G16" s="270" t="s">
        <v>185</v>
      </c>
      <c r="H16" s="43" t="s">
        <v>186</v>
      </c>
      <c r="I16" s="264"/>
      <c r="J16" s="155" t="str">
        <f>IF(I16="a",E15,IF(I16="b",E17,""))</f>
        <v/>
      </c>
      <c r="K16" s="272"/>
      <c r="L16" s="153"/>
      <c r="M16" s="272"/>
      <c r="N16" s="153"/>
      <c r="O16" s="263"/>
      <c r="P16" s="153"/>
      <c r="Q16" s="159"/>
      <c r="R16" s="52"/>
      <c r="T16" s="75" t="str">
        <f>'[1]SetUp Officials'!P30</f>
        <v>None</v>
      </c>
    </row>
    <row r="17" s="5" customFormat="1" ht="9.6" customHeight="1" spans="1:18">
      <c r="A17" s="162"/>
      <c r="B17" s="154"/>
      <c r="C17" s="154"/>
      <c r="D17" s="199"/>
      <c r="E17" s="153"/>
      <c r="F17" s="153"/>
      <c r="H17" s="153"/>
      <c r="I17" s="265"/>
      <c r="J17" s="266" t="str">
        <f>E15</f>
        <v>BELA S TAMHANKAR  </v>
      </c>
      <c r="K17" s="275"/>
      <c r="L17" s="153"/>
      <c r="M17" s="272"/>
      <c r="N17" s="153"/>
      <c r="O17" s="263"/>
      <c r="P17" s="153"/>
      <c r="Q17" s="159"/>
      <c r="R17" s="52"/>
    </row>
    <row r="18" s="5" customFormat="1" ht="9.6" customHeight="1" spans="1:18">
      <c r="A18" s="162"/>
      <c r="B18" s="154"/>
      <c r="C18" s="154"/>
      <c r="D18" s="199"/>
      <c r="E18" s="153"/>
      <c r="F18" s="153"/>
      <c r="H18" s="194" t="s">
        <v>65</v>
      </c>
      <c r="I18" s="201"/>
      <c r="J18" s="224" t="str">
        <f>E16</f>
        <v>ASMI NIHAR ADKAR</v>
      </c>
      <c r="K18" s="264"/>
      <c r="L18" s="153"/>
      <c r="M18" s="272"/>
      <c r="N18" s="153"/>
      <c r="O18" s="263"/>
      <c r="P18" s="153"/>
      <c r="Q18" s="159"/>
      <c r="R18" s="52"/>
    </row>
    <row r="19" s="5" customFormat="1" ht="9.6" customHeight="1" spans="1:18">
      <c r="A19" s="162">
        <v>4</v>
      </c>
      <c r="B19" s="43">
        <f>IF($D19="","",VLOOKUP($D19,'[1]Girls Do Main Draw Prep'!$A$7:$V$21,20))</f>
        <v>0</v>
      </c>
      <c r="C19" s="43">
        <f>IF($D19="","",VLOOKUP($D19,'[1]Girls Do Main Draw Prep'!$A$7:$V$21,21))</f>
        <v>234</v>
      </c>
      <c r="D19" s="44">
        <v>13</v>
      </c>
      <c r="E19" s="43" t="str">
        <f>UPPER(IF($D19="","",VLOOKUP($D19,'[1]Girls Do Main Draw Prep'!$A$7:$V$21,2)))</f>
        <v>SREE SYLESWARI VELMANIKANDAN</v>
      </c>
      <c r="F19" s="43">
        <f>IF($D19="","",VLOOKUP($D19,'[1]Girls Do Main Draw Prep'!$A$7:$V$21,3))</f>
        <v>427949</v>
      </c>
      <c r="G19" s="270"/>
      <c r="H19" s="43" t="str">
        <f>IF($D19="","",VLOOKUP($D19,'[1]Girls Do Main Draw Prep'!$A$7:$V$21,4))</f>
        <v>(TN)</v>
      </c>
      <c r="I19" s="271"/>
      <c r="J19" s="154" t="s">
        <v>188</v>
      </c>
      <c r="K19" s="263"/>
      <c r="L19" s="266"/>
      <c r="M19" s="275"/>
      <c r="N19" s="153"/>
      <c r="O19" s="263"/>
      <c r="P19" s="153"/>
      <c r="Q19" s="159"/>
      <c r="R19" s="52"/>
    </row>
    <row r="20" s="5" customFormat="1" ht="9.6" customHeight="1" spans="1:18">
      <c r="A20" s="162"/>
      <c r="B20" s="154"/>
      <c r="C20" s="154"/>
      <c r="D20" s="154"/>
      <c r="E20" s="43" t="str">
        <f>UPPER(IF($D19="","",VLOOKUP($D19,'[1]Girls Do Main Draw Prep'!$A$7:$V$21,7)))</f>
        <v>MEGHANA G D</v>
      </c>
      <c r="F20" s="43">
        <f>IF($D19="","",VLOOKUP($D19,'[1]Girls Do Main Draw Prep'!$A$7:$V$21,8))</f>
        <v>428554</v>
      </c>
      <c r="G20" s="270"/>
      <c r="H20" s="43" t="str">
        <f>IF($D19="","",VLOOKUP($D19,'[1]Girls Do Main Draw Prep'!$A$7:$V$21,9))</f>
        <v>(KA)</v>
      </c>
      <c r="I20" s="264"/>
      <c r="J20" s="153"/>
      <c r="K20" s="263"/>
      <c r="L20" s="153"/>
      <c r="M20" s="276"/>
      <c r="N20" s="153"/>
      <c r="O20" s="263"/>
      <c r="P20" s="153"/>
      <c r="Q20" s="159"/>
      <c r="R20" s="52"/>
    </row>
    <row r="21" s="5" customFormat="1" ht="9.6" customHeight="1" spans="1:18">
      <c r="A21" s="162"/>
      <c r="B21" s="154"/>
      <c r="C21" s="154"/>
      <c r="D21" s="154"/>
      <c r="E21" s="153"/>
      <c r="F21" s="153"/>
      <c r="H21" s="153"/>
      <c r="I21" s="274"/>
      <c r="J21" s="153"/>
      <c r="K21" s="263"/>
      <c r="L21" s="153"/>
      <c r="M21" s="265"/>
      <c r="N21" s="266" t="str">
        <f>L13</f>
        <v>BELA S TAMHANKAR  </v>
      </c>
      <c r="O21" s="263"/>
      <c r="P21" s="153"/>
      <c r="Q21" s="159"/>
      <c r="R21" s="52"/>
    </row>
    <row r="22" s="5" customFormat="1" ht="9.6" customHeight="1" spans="1:18">
      <c r="A22" s="162"/>
      <c r="B22" s="154"/>
      <c r="C22" s="154"/>
      <c r="D22" s="154"/>
      <c r="E22" s="153"/>
      <c r="F22" s="153"/>
      <c r="H22" s="153"/>
      <c r="I22" s="274"/>
      <c r="J22" s="153"/>
      <c r="K22" s="263"/>
      <c r="L22" s="200" t="s">
        <v>65</v>
      </c>
      <c r="M22" s="201"/>
      <c r="N22" s="224" t="str">
        <f>L14</f>
        <v>ASMI NIHAR ADKAR</v>
      </c>
      <c r="O22" s="268"/>
      <c r="P22" s="153"/>
      <c r="Q22" s="159"/>
      <c r="R22" s="52"/>
    </row>
    <row r="23" s="5" customFormat="1" ht="9.6" customHeight="1" spans="1:18">
      <c r="A23" s="260">
        <v>5</v>
      </c>
      <c r="B23" s="43">
        <f>IF($D23="","",VLOOKUP($D23,'[1]Girls Do Main Draw Prep'!$A$7:$V$21,20))</f>
        <v>0</v>
      </c>
      <c r="C23" s="43">
        <f>IF($D23="","",VLOOKUP($D23,'[1]Girls Do Main Draw Prep'!$A$7:$V$21,21))</f>
        <v>116</v>
      </c>
      <c r="D23" s="44">
        <v>4</v>
      </c>
      <c r="E23" s="45" t="str">
        <f>UPPER(IF($D23="","",VLOOKUP($D23,'[1]Girls Do Main Draw Prep'!$A$7:$V$21,2)))</f>
        <v>AKANSHA GHOSH</v>
      </c>
      <c r="F23" s="45">
        <f>IF($D23="","",VLOOKUP($D23,'[1]Girls Do Main Draw Prep'!$A$7:$V$21,3))</f>
        <v>428687</v>
      </c>
      <c r="G23" s="261"/>
      <c r="H23" s="45" t="str">
        <f>IF($D23="","",VLOOKUP($D23,'[1]Girls Do Main Draw Prep'!$A$7:$V$21,4))</f>
        <v>(WB)</v>
      </c>
      <c r="I23" s="262"/>
      <c r="J23" s="153"/>
      <c r="K23" s="263"/>
      <c r="L23" s="153"/>
      <c r="M23" s="272"/>
      <c r="N23" s="154" t="s">
        <v>189</v>
      </c>
      <c r="O23" s="272"/>
      <c r="P23" s="153"/>
      <c r="Q23" s="159"/>
      <c r="R23" s="52"/>
    </row>
    <row r="24" s="5" customFormat="1" ht="9.6" customHeight="1" spans="1:18">
      <c r="A24" s="162"/>
      <c r="B24" s="154"/>
      <c r="C24" s="154"/>
      <c r="D24" s="154"/>
      <c r="E24" s="45" t="str">
        <f>UPPER(IF($D23="","",VLOOKUP($D23,'[1]Girls Do Main Draw Prep'!$A$7:$V$21,7)))</f>
        <v>ARZAN KHORAKIWALA</v>
      </c>
      <c r="F24" s="45">
        <f>IF($D23="","",VLOOKUP($D23,'[1]Girls Do Main Draw Prep'!$A$7:$V$21,8))</f>
        <v>426728</v>
      </c>
      <c r="G24" s="261"/>
      <c r="H24" s="45" t="str">
        <f>IF($D23="","",VLOOKUP($D23,'[1]Girls Do Main Draw Prep'!$A$7:$V$21,9))</f>
        <v>(KA)</v>
      </c>
      <c r="I24" s="264"/>
      <c r="J24" s="155" t="str">
        <f>IF(I24="a",E23,IF(I24="b",E25,""))</f>
        <v/>
      </c>
      <c r="K24" s="263"/>
      <c r="L24" s="153"/>
      <c r="M24" s="272"/>
      <c r="N24" s="153"/>
      <c r="O24" s="272"/>
      <c r="P24" s="153"/>
      <c r="Q24" s="159"/>
      <c r="R24" s="52"/>
    </row>
    <row r="25" s="5" customFormat="1" ht="9.6" customHeight="1" spans="1:18">
      <c r="A25" s="162"/>
      <c r="B25" s="154"/>
      <c r="C25" s="154"/>
      <c r="D25" s="154"/>
      <c r="E25" s="153"/>
      <c r="F25" s="153"/>
      <c r="H25" s="153"/>
      <c r="I25" s="265"/>
      <c r="J25" s="266" t="str">
        <f>E27</f>
        <v>LAVANYAA SREEKIRISHNAN</v>
      </c>
      <c r="K25" s="267"/>
      <c r="L25" s="153"/>
      <c r="M25" s="272"/>
      <c r="N25" s="153"/>
      <c r="O25" s="272"/>
      <c r="P25" s="153"/>
      <c r="Q25" s="159"/>
      <c r="R25" s="52"/>
    </row>
    <row r="26" s="5" customFormat="1" ht="9.6" customHeight="1" spans="1:18">
      <c r="A26" s="162"/>
      <c r="B26" s="154"/>
      <c r="C26" s="154"/>
      <c r="D26" s="154"/>
      <c r="E26" s="153"/>
      <c r="F26" s="153"/>
      <c r="H26" s="194" t="s">
        <v>65</v>
      </c>
      <c r="I26" s="201"/>
      <c r="J26" s="224" t="str">
        <f>E28</f>
        <v>ANANYA S R</v>
      </c>
      <c r="K26" s="268"/>
      <c r="L26" s="153"/>
      <c r="M26" s="272"/>
      <c r="N26" s="153"/>
      <c r="O26" s="272"/>
      <c r="P26" s="153"/>
      <c r="Q26" s="159"/>
      <c r="R26" s="52"/>
    </row>
    <row r="27" s="5" customFormat="1" ht="9.6" customHeight="1" spans="1:18">
      <c r="A27" s="162">
        <v>6</v>
      </c>
      <c r="B27" s="43">
        <f>IF($D27="","",VLOOKUP($D27,'[1]Girls Do Main Draw Prep'!$A$7:$V$21,20))</f>
        <v>0</v>
      </c>
      <c r="C27" s="43">
        <f>IF($D27="","",VLOOKUP($D27,'[1]Girls Do Main Draw Prep'!$A$7:$V$21,21))</f>
        <v>178</v>
      </c>
      <c r="D27" s="44">
        <v>9</v>
      </c>
      <c r="E27" s="43" t="str">
        <f>UPPER(IF($D27="","",VLOOKUP($D27,'[1]Girls Do Main Draw Prep'!$A$7:$V$21,2)))</f>
        <v>LAVANYAA SREEKIRISHNAN</v>
      </c>
      <c r="F27" s="43">
        <f>IF($D27="","",VLOOKUP($D27,'[1]Girls Do Main Draw Prep'!$A$7:$V$21,3))</f>
        <v>418587</v>
      </c>
      <c r="G27" s="270"/>
      <c r="H27" s="43" t="str">
        <f>IF($D27="","",VLOOKUP($D27,'[1]Girls Do Main Draw Prep'!$A$7:$V$21,4))</f>
        <v>(TN)</v>
      </c>
      <c r="I27" s="271"/>
      <c r="J27" s="154" t="s">
        <v>190</v>
      </c>
      <c r="K27" s="272"/>
      <c r="L27" s="266"/>
      <c r="M27" s="275"/>
      <c r="N27" s="153"/>
      <c r="O27" s="272"/>
      <c r="P27" s="153"/>
      <c r="Q27" s="159"/>
      <c r="R27" s="52"/>
    </row>
    <row r="28" s="5" customFormat="1" ht="9.6" customHeight="1" spans="1:18">
      <c r="A28" s="162"/>
      <c r="B28" s="154"/>
      <c r="C28" s="154"/>
      <c r="D28" s="154"/>
      <c r="E28" s="43" t="str">
        <f>UPPER(IF($D27="","",VLOOKUP($D27,'[1]Girls Do Main Draw Prep'!$A$7:$V$21,7)))</f>
        <v>ANANYA S R</v>
      </c>
      <c r="F28" s="43">
        <f>IF($D27="","",VLOOKUP($D27,'[1]Girls Do Main Draw Prep'!$A$7:$V$21,8))</f>
        <v>418488</v>
      </c>
      <c r="G28" s="270"/>
      <c r="H28" s="43" t="str">
        <f>IF($D27="","",VLOOKUP($D27,'[1]Girls Do Main Draw Prep'!$A$7:$V$21,9))</f>
        <v>(TN)</v>
      </c>
      <c r="I28" s="264"/>
      <c r="J28" s="153"/>
      <c r="K28" s="272"/>
      <c r="L28" s="153"/>
      <c r="M28" s="276"/>
      <c r="N28" s="153"/>
      <c r="O28" s="272"/>
      <c r="P28" s="153"/>
      <c r="Q28" s="159"/>
      <c r="R28" s="52"/>
    </row>
    <row r="29" s="5" customFormat="1" ht="9.6" customHeight="1" spans="1:18">
      <c r="A29" s="162"/>
      <c r="B29" s="154"/>
      <c r="C29" s="154"/>
      <c r="D29" s="199"/>
      <c r="E29" s="153"/>
      <c r="F29" s="153"/>
      <c r="H29" s="153"/>
      <c r="I29" s="274"/>
      <c r="J29" s="153"/>
      <c r="K29" s="265"/>
      <c r="L29" s="266" t="str">
        <f>J33</f>
        <v>LAKSHMI PRABHA ARUNKUMAR</v>
      </c>
      <c r="M29" s="272"/>
      <c r="N29" s="153"/>
      <c r="O29" s="272"/>
      <c r="P29" s="153"/>
      <c r="Q29" s="159"/>
      <c r="R29" s="52"/>
    </row>
    <row r="30" s="5" customFormat="1" ht="9.6" customHeight="1" spans="1:18">
      <c r="A30" s="162"/>
      <c r="B30" s="154"/>
      <c r="C30" s="154"/>
      <c r="D30" s="199"/>
      <c r="E30" s="153"/>
      <c r="F30" s="153"/>
      <c r="H30" s="153"/>
      <c r="I30" s="274"/>
      <c r="J30" s="200" t="s">
        <v>65</v>
      </c>
      <c r="K30" s="201"/>
      <c r="L30" s="224" t="str">
        <f>J34</f>
        <v>SAMHITHA SAI CHAMARTHI</v>
      </c>
      <c r="M30" s="264"/>
      <c r="N30" s="153"/>
      <c r="O30" s="272"/>
      <c r="P30" s="153"/>
      <c r="Q30" s="159"/>
      <c r="R30" s="52"/>
    </row>
    <row r="31" s="5" customFormat="1" ht="9.6" customHeight="1" spans="1:18">
      <c r="A31" s="162">
        <v>7</v>
      </c>
      <c r="B31" s="43" t="s">
        <v>191</v>
      </c>
      <c r="C31" s="43">
        <v>238</v>
      </c>
      <c r="D31" s="44">
        <v>7</v>
      </c>
      <c r="E31" s="43" t="s">
        <v>192</v>
      </c>
      <c r="F31" s="43">
        <v>437432</v>
      </c>
      <c r="G31" s="270"/>
      <c r="H31" s="43" t="str">
        <f>IF($D31="","",VLOOKUP($D31,'[1]Girls Do Main Draw Prep'!$A$7:$V$21,4))</f>
        <v>(TN)</v>
      </c>
      <c r="I31" s="262"/>
      <c r="J31" s="153"/>
      <c r="K31" s="272"/>
      <c r="L31" s="154" t="s">
        <v>161</v>
      </c>
      <c r="M31" s="263"/>
      <c r="N31" s="266"/>
      <c r="O31" s="272"/>
      <c r="P31" s="153"/>
      <c r="Q31" s="159"/>
      <c r="R31" s="52"/>
    </row>
    <row r="32" s="5" customFormat="1" ht="9.6" customHeight="1" spans="1:18">
      <c r="A32" s="162"/>
      <c r="B32" s="154"/>
      <c r="C32" s="154"/>
      <c r="D32" s="154"/>
      <c r="E32" s="43" t="s">
        <v>193</v>
      </c>
      <c r="F32" s="43">
        <f>IF($D31="","",VLOOKUP($D31,'[1]Girls Do Main Draw Prep'!$A$7:$V$21,8))</f>
        <v>433262</v>
      </c>
      <c r="G32" s="270"/>
      <c r="H32" s="43" t="s">
        <v>194</v>
      </c>
      <c r="I32" s="264"/>
      <c r="J32" s="155" t="str">
        <f>IF(I32="a",E31,IF(I32="b",E33,""))</f>
        <v/>
      </c>
      <c r="K32" s="272"/>
      <c r="L32" s="153"/>
      <c r="M32" s="263"/>
      <c r="N32" s="153"/>
      <c r="O32" s="272"/>
      <c r="P32" s="153"/>
      <c r="Q32" s="159"/>
      <c r="R32" s="52"/>
    </row>
    <row r="33" s="5" customFormat="1" ht="9.6" customHeight="1" spans="1:18">
      <c r="A33" s="162"/>
      <c r="B33" s="154"/>
      <c r="C33" s="154"/>
      <c r="D33" s="199"/>
      <c r="E33" s="153"/>
      <c r="F33" s="153"/>
      <c r="H33" s="153"/>
      <c r="I33" s="265"/>
      <c r="J33" s="266" t="str">
        <f>E35</f>
        <v>LAKSHMI PRABHA ARUNKUMAR</v>
      </c>
      <c r="K33" s="275"/>
      <c r="L33" s="153"/>
      <c r="M33" s="263"/>
      <c r="N33" s="153"/>
      <c r="O33" s="272"/>
      <c r="P33" s="153"/>
      <c r="Q33" s="159"/>
      <c r="R33" s="52"/>
    </row>
    <row r="34" s="5" customFormat="1" ht="9.6" customHeight="1" spans="1:18">
      <c r="A34" s="162"/>
      <c r="B34" s="154"/>
      <c r="C34" s="154"/>
      <c r="D34" s="199"/>
      <c r="E34" s="153"/>
      <c r="F34" s="153"/>
      <c r="H34" s="194" t="s">
        <v>65</v>
      </c>
      <c r="I34" s="201"/>
      <c r="J34" s="224" t="str">
        <f>E36</f>
        <v>SAMHITHA SAI CHAMARTHI</v>
      </c>
      <c r="K34" s="264"/>
      <c r="L34" s="153"/>
      <c r="M34" s="263"/>
      <c r="N34" s="153"/>
      <c r="O34" s="272"/>
      <c r="P34" s="153"/>
      <c r="Q34" s="159"/>
      <c r="R34" s="52"/>
    </row>
    <row r="35" s="5" customFormat="1" ht="9.6" customHeight="1" spans="1:18">
      <c r="A35" s="162">
        <v>8</v>
      </c>
      <c r="B35" s="43">
        <f>IF($D35="","",VLOOKUP($D35,'[1]Girls Do Main Draw Prep'!$A$7:$V$21,20))</f>
        <v>0</v>
      </c>
      <c r="C35" s="43">
        <f>IF($D35="","",VLOOKUP($D35,'[1]Girls Do Main Draw Prep'!$A$7:$V$21,21))</f>
        <v>127</v>
      </c>
      <c r="D35" s="44">
        <v>5</v>
      </c>
      <c r="E35" s="43" t="str">
        <f>UPPER(IF($D35="","",VLOOKUP($D35,'[1]Girls Do Main Draw Prep'!$A$7:$V$21,2)))</f>
        <v>LAKSHMI PRABHA ARUNKUMAR</v>
      </c>
      <c r="F35" s="43">
        <f>IF($D35="","",VLOOKUP($D35,'[1]Girls Do Main Draw Prep'!$A$7:$V$21,3))</f>
        <v>419108</v>
      </c>
      <c r="G35" s="270"/>
      <c r="H35" s="43" t="str">
        <f>IF($D35="","",VLOOKUP($D35,'[1]Girls Do Main Draw Prep'!$A$7:$V$21,4))</f>
        <v>(TN)</v>
      </c>
      <c r="I35" s="271"/>
      <c r="J35" s="154" t="s">
        <v>195</v>
      </c>
      <c r="K35" s="263"/>
      <c r="L35" s="266"/>
      <c r="M35" s="267"/>
      <c r="N35" s="153"/>
      <c r="O35" s="272"/>
      <c r="P35" s="153"/>
      <c r="Q35" s="159"/>
      <c r="R35" s="52"/>
    </row>
    <row r="36" s="5" customFormat="1" ht="9.6" customHeight="1" spans="1:18">
      <c r="A36" s="162"/>
      <c r="B36" s="154"/>
      <c r="C36" s="154"/>
      <c r="D36" s="154"/>
      <c r="E36" s="43" t="str">
        <f>UPPER(IF($D35="","",VLOOKUP($D35,'[1]Girls Do Main Draw Prep'!$A$7:$V$21,7)))</f>
        <v>SAMHITHA SAI CHAMARTHI</v>
      </c>
      <c r="F36" s="43">
        <f>IF($D35="","",VLOOKUP($D35,'[1]Girls Do Main Draw Prep'!$A$7:$V$21,8))</f>
        <v>403927</v>
      </c>
      <c r="G36" s="270"/>
      <c r="H36" s="43" t="str">
        <f>IF($D35="","",VLOOKUP($D35,'[1]Girls Do Main Draw Prep'!$A$7:$V$21,9))</f>
        <v>(TN)</v>
      </c>
      <c r="I36" s="264"/>
      <c r="J36" s="153"/>
      <c r="K36" s="263"/>
      <c r="L36" s="153"/>
      <c r="M36" s="273"/>
      <c r="N36" s="153"/>
      <c r="O36" s="272"/>
      <c r="P36" s="153"/>
      <c r="Q36" s="159"/>
      <c r="R36" s="52"/>
    </row>
    <row r="37" s="5" customFormat="1" ht="9.6" customHeight="1" spans="1:18">
      <c r="A37" s="162"/>
      <c r="B37" s="154"/>
      <c r="C37" s="154"/>
      <c r="D37" s="199"/>
      <c r="E37" s="153"/>
      <c r="F37" s="153"/>
      <c r="H37" s="153"/>
      <c r="I37" s="274"/>
      <c r="J37" s="153"/>
      <c r="K37" s="263"/>
      <c r="L37" s="153"/>
      <c r="M37" s="263"/>
      <c r="N37" s="153"/>
      <c r="O37" s="265"/>
      <c r="P37" s="297" t="str">
        <f>N21</f>
        <v>BELA S TAMHANKAR  </v>
      </c>
      <c r="Q37" s="278"/>
      <c r="R37" s="52"/>
    </row>
    <row r="38" s="5" customFormat="1" ht="9.6" customHeight="1" spans="1:18">
      <c r="A38" s="162"/>
      <c r="B38" s="154"/>
      <c r="C38" s="154"/>
      <c r="D38" s="199"/>
      <c r="E38" s="153"/>
      <c r="F38" s="153"/>
      <c r="H38" s="153"/>
      <c r="I38" s="274"/>
      <c r="J38" s="153"/>
      <c r="K38" s="263"/>
      <c r="L38" s="153"/>
      <c r="M38" s="263"/>
      <c r="N38" s="200" t="s">
        <v>65</v>
      </c>
      <c r="O38" s="201"/>
      <c r="P38" s="212" t="str">
        <f>N22</f>
        <v>ASMI NIHAR ADKAR</v>
      </c>
      <c r="Q38" s="279"/>
      <c r="R38" s="52"/>
    </row>
    <row r="39" s="5" customFormat="1" ht="9.6" customHeight="1" spans="1:18">
      <c r="A39" s="162">
        <v>9</v>
      </c>
      <c r="B39" s="43">
        <f>IF($D39="","",VLOOKUP($D39,'[1]Girls Do Main Draw Prep'!$A$7:$V$21,20))</f>
        <v>0</v>
      </c>
      <c r="C39" s="43">
        <f>IF($D39="","",VLOOKUP($D39,'[1]Girls Do Main Draw Prep'!$A$7:$V$21,21))</f>
        <v>130</v>
      </c>
      <c r="D39" s="44">
        <v>6</v>
      </c>
      <c r="E39" s="43" t="str">
        <f>UPPER(IF($D39="","",VLOOKUP($D39,'[1]Girls Do Main Draw Prep'!$A$7:$V$21,2)))</f>
        <v>AARTHI MUNIYAN</v>
      </c>
      <c r="F39" s="43">
        <f>IF($D39="","",VLOOKUP($D39,'[1]Girls Do Main Draw Prep'!$A$7:$V$21,3))</f>
        <v>409171</v>
      </c>
      <c r="G39" s="270"/>
      <c r="H39" s="43" t="str">
        <f>IF($D39="","",VLOOKUP($D39,'[1]Girls Do Main Draw Prep'!$A$7:$V$21,4))</f>
        <v>(TN)</v>
      </c>
      <c r="I39" s="262"/>
      <c r="J39" s="153"/>
      <c r="K39" s="263"/>
      <c r="L39" s="153"/>
      <c r="M39" s="263"/>
      <c r="N39" s="153"/>
      <c r="O39" s="272"/>
      <c r="P39" s="223" t="s">
        <v>196</v>
      </c>
      <c r="Q39" s="159"/>
      <c r="R39" s="52"/>
    </row>
    <row r="40" s="5" customFormat="1" ht="9.6" customHeight="1" spans="1:18">
      <c r="A40" s="162"/>
      <c r="B40" s="154"/>
      <c r="C40" s="154"/>
      <c r="D40" s="154"/>
      <c r="E40" s="43" t="str">
        <f>UPPER(IF($D39="","",VLOOKUP($D39,'[1]Girls Do Main Draw Prep'!$A$7:$V$21,7)))</f>
        <v>SAI DEDEEPYA YEDDULA</v>
      </c>
      <c r="F40" s="43">
        <f>IF($D39="","",VLOOKUP($D39,'[1]Girls Do Main Draw Prep'!$A$7:$V$21,8))</f>
        <v>410640</v>
      </c>
      <c r="G40" s="270"/>
      <c r="H40" s="43" t="str">
        <f>IF($D39="","",VLOOKUP($D39,'[1]Girls Do Main Draw Prep'!$A$7:$V$21,9))</f>
        <v>(TS)</v>
      </c>
      <c r="I40" s="264"/>
      <c r="J40" s="155" t="str">
        <f>IF(I40="a",E39,IF(I40="b",E41,""))</f>
        <v/>
      </c>
      <c r="K40" s="263"/>
      <c r="L40" s="153"/>
      <c r="M40" s="263"/>
      <c r="N40" s="153"/>
      <c r="O40" s="272"/>
      <c r="P40" s="153"/>
      <c r="Q40" s="280"/>
      <c r="R40" s="52"/>
    </row>
    <row r="41" s="5" customFormat="1" ht="9.6" customHeight="1" spans="1:18">
      <c r="A41" s="162"/>
      <c r="B41" s="154"/>
      <c r="C41" s="154"/>
      <c r="D41" s="199"/>
      <c r="E41" s="153"/>
      <c r="F41" s="153"/>
      <c r="H41" s="153"/>
      <c r="I41" s="265"/>
      <c r="J41" s="266" t="str">
        <f>E39</f>
        <v>AARTHI MUNIYAN</v>
      </c>
      <c r="K41" s="267"/>
      <c r="L41" s="153"/>
      <c r="M41" s="263"/>
      <c r="N41" s="153"/>
      <c r="O41" s="272"/>
      <c r="P41" s="153"/>
      <c r="Q41" s="159"/>
      <c r="R41" s="52"/>
    </row>
    <row r="42" s="5" customFormat="1" ht="9.6" customHeight="1" spans="1:18">
      <c r="A42" s="162"/>
      <c r="B42" s="154"/>
      <c r="C42" s="154"/>
      <c r="D42" s="199"/>
      <c r="E42" s="153"/>
      <c r="F42" s="153"/>
      <c r="H42" s="194" t="s">
        <v>65</v>
      </c>
      <c r="I42" s="201"/>
      <c r="J42" s="210" t="str">
        <f>E40</f>
        <v>SAI DEDEEPYA YEDDULA</v>
      </c>
      <c r="K42" s="268"/>
      <c r="L42" s="153"/>
      <c r="M42" s="263"/>
      <c r="N42" s="153"/>
      <c r="O42" s="272"/>
      <c r="P42" s="153"/>
      <c r="Q42" s="159"/>
      <c r="R42" s="52"/>
    </row>
    <row r="43" s="5" customFormat="1" ht="9.6" customHeight="1" spans="1:18">
      <c r="A43" s="162">
        <v>10</v>
      </c>
      <c r="B43" s="43"/>
      <c r="C43" s="43">
        <f>IF($D43="","",VLOOKUP($D43,'[1]Girls Do Main Draw Prep'!$A$7:$V$21,21))</f>
        <v>281</v>
      </c>
      <c r="D43" s="44">
        <v>14</v>
      </c>
      <c r="E43" s="43" t="str">
        <f>UPPER(IF($D43="","",VLOOKUP($D43,'[1]Girls Do Main Draw Prep'!$A$7:$V$21,2)))</f>
        <v>SAHANA  KAMALAKANNAN</v>
      </c>
      <c r="F43" s="43">
        <f>IF($D43="","",VLOOKUP($D43,'[1]Girls Do Main Draw Prep'!$A$7:$V$21,3))</f>
        <v>433866</v>
      </c>
      <c r="G43" s="270"/>
      <c r="H43" s="43" t="str">
        <f>IF($D43="","",VLOOKUP($D43,'[1]Girls Do Main Draw Prep'!$A$7:$V$21,4))</f>
        <v>(TN)</v>
      </c>
      <c r="I43" s="271"/>
      <c r="J43" s="154" t="s">
        <v>197</v>
      </c>
      <c r="K43" s="272"/>
      <c r="L43" s="266"/>
      <c r="M43" s="267"/>
      <c r="N43" s="153"/>
      <c r="O43" s="272"/>
      <c r="P43" s="153"/>
      <c r="Q43" s="159"/>
      <c r="R43" s="52"/>
    </row>
    <row r="44" s="5" customFormat="1" ht="9.6" customHeight="1" spans="1:18">
      <c r="A44" s="162"/>
      <c r="B44" s="154"/>
      <c r="C44" s="154"/>
      <c r="D44" s="154"/>
      <c r="E44" s="43" t="str">
        <f>UPPER(IF($D43="","",VLOOKUP($D43,'[1]Girls Do Main Draw Prep'!$A$7:$V$21,7)))</f>
        <v>HARINI PARTHIBAN </v>
      </c>
      <c r="F44" s="43">
        <f>IF($D43="","",VLOOKUP($D43,'[1]Girls Do Main Draw Prep'!$A$7:$V$21,8))</f>
        <v>414040</v>
      </c>
      <c r="G44" s="270"/>
      <c r="H44" s="43" t="str">
        <f>IF($D43="","",VLOOKUP($D43,'[1]Girls Do Main Draw Prep'!$A$7:$V$21,9))</f>
        <v>(TN)</v>
      </c>
      <c r="I44" s="264"/>
      <c r="J44" s="153"/>
      <c r="K44" s="272"/>
      <c r="L44" s="153"/>
      <c r="M44" s="273"/>
      <c r="N44" s="153"/>
      <c r="O44" s="272"/>
      <c r="P44" s="153"/>
      <c r="Q44" s="159"/>
      <c r="R44" s="52"/>
    </row>
    <row r="45" s="5" customFormat="1" ht="9.6" customHeight="1" spans="1:18">
      <c r="A45" s="162"/>
      <c r="B45" s="154"/>
      <c r="C45" s="154"/>
      <c r="D45" s="199"/>
      <c r="E45" s="153"/>
      <c r="F45" s="153"/>
      <c r="H45" s="153"/>
      <c r="I45" s="274"/>
      <c r="J45" s="153"/>
      <c r="K45" s="265"/>
      <c r="L45" s="297" t="str">
        <f>J49</f>
        <v>CHEVIKA REDDY SAMA</v>
      </c>
      <c r="M45" s="263"/>
      <c r="N45" s="153"/>
      <c r="O45" s="272"/>
      <c r="P45" s="153"/>
      <c r="Q45" s="159"/>
      <c r="R45" s="52"/>
    </row>
    <row r="46" s="5" customFormat="1" ht="9.6" customHeight="1" spans="1:18">
      <c r="A46" s="162"/>
      <c r="B46" s="154"/>
      <c r="C46" s="154"/>
      <c r="D46" s="199"/>
      <c r="E46" s="153"/>
      <c r="F46" s="153"/>
      <c r="H46" s="153"/>
      <c r="I46" s="274"/>
      <c r="J46" s="200" t="s">
        <v>65</v>
      </c>
      <c r="K46" s="201"/>
      <c r="L46" s="212" t="str">
        <f>J50</f>
        <v>MIRUDHULA PALANIVEL</v>
      </c>
      <c r="M46" s="268"/>
      <c r="N46" s="153"/>
      <c r="O46" s="272"/>
      <c r="P46" s="153"/>
      <c r="Q46" s="159"/>
      <c r="R46" s="52"/>
    </row>
    <row r="47" s="5" customFormat="1" ht="9.6" customHeight="1" spans="1:18">
      <c r="A47" s="162">
        <v>11</v>
      </c>
      <c r="B47" s="43">
        <f>IF($D47="","",VLOOKUP($D47,'[1]Girls Do Main Draw Prep'!$A$7:$V$21,20))</f>
        <v>0</v>
      </c>
      <c r="C47" s="43">
        <f>IF($D47="","",VLOOKUP($D47,'[1]Girls Do Main Draw Prep'!$A$7:$V$21,21))</f>
        <v>229</v>
      </c>
      <c r="D47" s="44">
        <v>12</v>
      </c>
      <c r="E47" s="43" t="str">
        <f>UPPER(IF($D47="","",VLOOKUP($D47,'[1]Girls Do Main Draw Prep'!$A$7:$V$21,2)))</f>
        <v>RESHMA V S S CH</v>
      </c>
      <c r="F47" s="43">
        <f>IF($D47="","",VLOOKUP($D47,'[1]Girls Do Main Draw Prep'!$A$7:$V$21,3))</f>
        <v>411918</v>
      </c>
      <c r="G47" s="270"/>
      <c r="H47" s="43" t="str">
        <f>IF($D47="","",VLOOKUP($D47,'[1]Girls Do Main Draw Prep'!$A$7:$V$21,4))</f>
        <v>(AP)</v>
      </c>
      <c r="I47" s="262"/>
      <c r="J47" s="153"/>
      <c r="K47" s="272"/>
      <c r="L47" s="154" t="s">
        <v>198</v>
      </c>
      <c r="M47" s="272"/>
      <c r="N47" s="266"/>
      <c r="O47" s="272"/>
      <c r="P47" s="153"/>
      <c r="Q47" s="159"/>
      <c r="R47" s="52"/>
    </row>
    <row r="48" s="5" customFormat="1" ht="9.6" customHeight="1" spans="1:18">
      <c r="A48" s="162"/>
      <c r="B48" s="154"/>
      <c r="C48" s="154"/>
      <c r="D48" s="154"/>
      <c r="E48" s="43" t="str">
        <f>UPPER(IF($D47="","",VLOOKUP($D47,'[1]Girls Do Main Draw Prep'!$A$7:$V$21,7)))</f>
        <v>SHRUTI NANAJKAR</v>
      </c>
      <c r="F48" s="43">
        <f>IF($D47="","",VLOOKUP($D47,'[1]Girls Do Main Draw Prep'!$A$7:$V$21,8))</f>
        <v>429435</v>
      </c>
      <c r="G48" s="270"/>
      <c r="H48" s="43" t="str">
        <f>IF($D47="","",VLOOKUP($D47,'[1]Girls Do Main Draw Prep'!$A$7:$V$21,9))</f>
        <v>(MH)</v>
      </c>
      <c r="I48" s="264"/>
      <c r="J48" s="155" t="str">
        <f>IF(I48="a",E47,IF(I48="b",E49,""))</f>
        <v/>
      </c>
      <c r="K48" s="272"/>
      <c r="L48" s="153"/>
      <c r="M48" s="272"/>
      <c r="N48" s="153"/>
      <c r="O48" s="272"/>
      <c r="P48" s="153"/>
      <c r="Q48" s="159"/>
      <c r="R48" s="52"/>
    </row>
    <row r="49" s="5" customFormat="1" ht="9.6" customHeight="1" spans="1:18">
      <c r="A49" s="162"/>
      <c r="B49" s="154"/>
      <c r="C49" s="154"/>
      <c r="D49" s="154"/>
      <c r="E49" s="153"/>
      <c r="F49" s="153"/>
      <c r="H49" s="153"/>
      <c r="I49" s="265"/>
      <c r="J49" s="297" t="str">
        <f>E51</f>
        <v>CHEVIKA REDDY SAMA</v>
      </c>
      <c r="K49" s="275"/>
      <c r="L49" s="153"/>
      <c r="M49" s="272"/>
      <c r="N49" s="153"/>
      <c r="O49" s="272"/>
      <c r="P49" s="153"/>
      <c r="Q49" s="159"/>
      <c r="R49" s="52"/>
    </row>
    <row r="50" s="5" customFormat="1" ht="9.6" customHeight="1" spans="1:18">
      <c r="A50" s="162"/>
      <c r="B50" s="154"/>
      <c r="C50" s="154"/>
      <c r="D50" s="154"/>
      <c r="E50" s="153"/>
      <c r="F50" s="153"/>
      <c r="H50" s="194" t="s">
        <v>65</v>
      </c>
      <c r="I50" s="201"/>
      <c r="J50" s="212" t="str">
        <f>E52</f>
        <v>MIRUDHULA PALANIVEL</v>
      </c>
      <c r="K50" s="264"/>
      <c r="L50" s="153"/>
      <c r="M50" s="272"/>
      <c r="N50" s="153"/>
      <c r="O50" s="272"/>
      <c r="P50" s="153"/>
      <c r="Q50" s="159"/>
      <c r="R50" s="52"/>
    </row>
    <row r="51" s="5" customFormat="1" ht="9.6" customHeight="1" spans="1:18">
      <c r="A51" s="260">
        <v>12</v>
      </c>
      <c r="B51" s="43">
        <f>IF($D51="","",VLOOKUP($D51,'[1]Girls Do Main Draw Prep'!$A$7:$V$21,20))</f>
        <v>0</v>
      </c>
      <c r="C51" s="43">
        <f>IF($D51="","",VLOOKUP($D51,'[1]Girls Do Main Draw Prep'!$A$7:$V$21,21))</f>
        <v>100</v>
      </c>
      <c r="D51" s="44">
        <v>3</v>
      </c>
      <c r="E51" s="45" t="str">
        <f>UPPER(IF($D51="","",VLOOKUP($D51,'[1]Girls Do Main Draw Prep'!$A$7:$V$21,2)))</f>
        <v>CHEVIKA REDDY SAMA</v>
      </c>
      <c r="F51" s="45">
        <f>IF($D51="","",VLOOKUP($D51,'[1]Girls Do Main Draw Prep'!$A$7:$V$21,3))</f>
        <v>428453</v>
      </c>
      <c r="G51" s="261"/>
      <c r="H51" s="45" t="str">
        <f>IF($D51="","",VLOOKUP($D51,'[1]Girls Do Main Draw Prep'!$A$7:$V$21,4))</f>
        <v>(TS)</v>
      </c>
      <c r="I51" s="271"/>
      <c r="J51" s="154" t="s">
        <v>199</v>
      </c>
      <c r="K51" s="263"/>
      <c r="L51" s="266"/>
      <c r="M51" s="275"/>
      <c r="N51" s="153"/>
      <c r="O51" s="272"/>
      <c r="P51" s="153"/>
      <c r="Q51" s="159"/>
      <c r="R51" s="52"/>
    </row>
    <row r="52" s="5" customFormat="1" ht="9.6" customHeight="1" spans="1:18">
      <c r="A52" s="162"/>
      <c r="B52" s="154"/>
      <c r="C52" s="154"/>
      <c r="D52" s="154"/>
      <c r="E52" s="45" t="str">
        <f>UPPER(IF($D51="","",VLOOKUP($D51,'[1]Girls Do Main Draw Prep'!$A$7:$V$21,7)))</f>
        <v>MIRUDHULA PALANIVEL</v>
      </c>
      <c r="F52" s="45">
        <f>IF($D51="","",VLOOKUP($D51,'[1]Girls Do Main Draw Prep'!$A$7:$V$21,8))</f>
        <v>416719</v>
      </c>
      <c r="G52" s="261"/>
      <c r="H52" s="45" t="str">
        <f>IF($D51="","",VLOOKUP($D51,'[1]Girls Do Main Draw Prep'!$A$7:$V$21,9))</f>
        <v>(TN)</v>
      </c>
      <c r="I52" s="264"/>
      <c r="J52" s="153"/>
      <c r="K52" s="263"/>
      <c r="L52" s="153"/>
      <c r="M52" s="276"/>
      <c r="N52" s="153"/>
      <c r="O52" s="272"/>
      <c r="P52" s="153"/>
      <c r="Q52" s="159"/>
      <c r="R52" s="52"/>
    </row>
    <row r="53" s="5" customFormat="1" ht="9.6" customHeight="1" spans="1:18">
      <c r="A53" s="162"/>
      <c r="B53" s="154"/>
      <c r="C53" s="154"/>
      <c r="D53" s="154"/>
      <c r="E53" s="153"/>
      <c r="F53" s="153"/>
      <c r="H53" s="153"/>
      <c r="I53" s="274"/>
      <c r="J53" s="153"/>
      <c r="K53" s="263"/>
      <c r="L53" s="153"/>
      <c r="M53" s="265"/>
      <c r="N53" s="266" t="str">
        <f>L45</f>
        <v>CHEVIKA REDDY SAMA</v>
      </c>
      <c r="O53" s="272"/>
      <c r="P53" s="153"/>
      <c r="Q53" s="159"/>
      <c r="R53" s="52"/>
    </row>
    <row r="54" s="5" customFormat="1" ht="9.6" customHeight="1" spans="1:18">
      <c r="A54" s="162"/>
      <c r="B54" s="154"/>
      <c r="C54" s="154"/>
      <c r="D54" s="154"/>
      <c r="E54" s="153"/>
      <c r="F54" s="153"/>
      <c r="H54" s="153"/>
      <c r="I54" s="274"/>
      <c r="J54" s="153"/>
      <c r="K54" s="263"/>
      <c r="L54" s="200" t="s">
        <v>65</v>
      </c>
      <c r="M54" s="201"/>
      <c r="N54" s="224" t="str">
        <f>L46</f>
        <v>MIRUDHULA PALANIVEL</v>
      </c>
      <c r="O54" s="264"/>
      <c r="P54" s="153"/>
      <c r="Q54" s="159"/>
      <c r="R54" s="52"/>
    </row>
    <row r="55" s="5" customFormat="1" ht="9.6" customHeight="1" spans="1:18">
      <c r="A55" s="162">
        <v>13</v>
      </c>
      <c r="B55" s="43"/>
      <c r="C55" s="43">
        <v>327</v>
      </c>
      <c r="D55" s="44">
        <v>16</v>
      </c>
      <c r="E55" s="43" t="str">
        <f>'[1]Girls Do Main Draw Prep'!B23</f>
        <v>SAILY PRASHANTKUMAR THAKKAR</v>
      </c>
      <c r="F55" s="43">
        <f>'[1]Girls Do Main Draw Prep'!C23</f>
        <v>426398</v>
      </c>
      <c r="G55" s="270"/>
      <c r="H55" s="43" t="s">
        <v>200</v>
      </c>
      <c r="I55" s="262"/>
      <c r="J55" s="153"/>
      <c r="K55" s="263"/>
      <c r="L55" s="153"/>
      <c r="M55" s="272"/>
      <c r="N55" s="154" t="s">
        <v>201</v>
      </c>
      <c r="O55" s="263"/>
      <c r="P55" s="153"/>
      <c r="Q55" s="159"/>
      <c r="R55" s="52"/>
    </row>
    <row r="56" s="5" customFormat="1" ht="9.6" customHeight="1" spans="1:18">
      <c r="A56" s="162"/>
      <c r="B56" s="154"/>
      <c r="C56" s="154"/>
      <c r="D56" s="154"/>
      <c r="E56" s="43" t="str">
        <f>'[1]Girls Do Main Draw Prep'!G23</f>
        <v>IRA SHRENIK SHAH</v>
      </c>
      <c r="F56" s="43">
        <f>'[1]Girls Do Main Draw Prep'!H23</f>
        <v>422439</v>
      </c>
      <c r="G56" s="270"/>
      <c r="H56" s="43" t="s">
        <v>186</v>
      </c>
      <c r="I56" s="264"/>
      <c r="J56" s="155" t="str">
        <f>IF(I56="a",E55,IF(I56="b",E57,""))</f>
        <v/>
      </c>
      <c r="K56" s="263"/>
      <c r="L56" s="153"/>
      <c r="M56" s="272"/>
      <c r="N56" s="153"/>
      <c r="O56" s="263"/>
      <c r="P56" s="153"/>
      <c r="Q56" s="159"/>
      <c r="R56" s="52"/>
    </row>
    <row r="57" s="5" customFormat="1" ht="9.6" customHeight="1" spans="1:18">
      <c r="A57" s="162"/>
      <c r="B57" s="154"/>
      <c r="C57" s="154"/>
      <c r="D57" s="199"/>
      <c r="E57" s="153"/>
      <c r="F57" s="153"/>
      <c r="H57" s="153"/>
      <c r="I57" s="265"/>
      <c r="J57" s="266" t="str">
        <f>E55</f>
        <v>SAILY PRASHANTKUMAR THAKKAR</v>
      </c>
      <c r="K57" s="267"/>
      <c r="L57" s="153"/>
      <c r="M57" s="272"/>
      <c r="N57" s="153"/>
      <c r="O57" s="263"/>
      <c r="P57" s="153"/>
      <c r="Q57" s="159"/>
      <c r="R57" s="52"/>
    </row>
    <row r="58" s="5" customFormat="1" ht="9.6" customHeight="1" spans="1:18">
      <c r="A58" s="162"/>
      <c r="B58" s="154"/>
      <c r="C58" s="154"/>
      <c r="D58" s="199"/>
      <c r="E58" s="153"/>
      <c r="F58" s="153"/>
      <c r="H58" s="194" t="s">
        <v>65</v>
      </c>
      <c r="I58" s="201"/>
      <c r="J58" s="224" t="str">
        <f>E56</f>
        <v>IRA SHRENIK SHAH</v>
      </c>
      <c r="K58" s="268"/>
      <c r="L58" s="153"/>
      <c r="M58" s="272"/>
      <c r="N58" s="153"/>
      <c r="O58" s="263"/>
      <c r="P58" s="153"/>
      <c r="Q58" s="159"/>
      <c r="R58" s="52"/>
    </row>
    <row r="59" s="5" customFormat="1" ht="9.6" customHeight="1" spans="1:18">
      <c r="A59" s="162">
        <v>14</v>
      </c>
      <c r="B59" s="43">
        <f>IF($D59="","",VLOOKUP($D59,'[1]Girls Do Main Draw Prep'!$A$7:$V$21,20))</f>
        <v>0</v>
      </c>
      <c r="C59" s="43">
        <f>IF($D59="","",VLOOKUP($D59,'[1]Girls Do Main Draw Prep'!$A$7:$V$21,21))</f>
        <v>220</v>
      </c>
      <c r="D59" s="44">
        <v>11</v>
      </c>
      <c r="E59" s="43" t="str">
        <f>UPPER(IF($D59="","",VLOOKUP($D59,'[1]Girls Do Main Draw Prep'!$A$7:$V$21,2)))</f>
        <v>ANANYA JAIN</v>
      </c>
      <c r="F59" s="43">
        <f>IF($D59="","",VLOOKUP($D59,'[1]Girls Do Main Draw Prep'!$A$7:$V$21,3))</f>
        <v>435561</v>
      </c>
      <c r="G59" s="270"/>
      <c r="H59" s="43" t="str">
        <f>IF($D59="","",VLOOKUP($D59,'[1]Girls Do Main Draw Prep'!$A$7:$V$21,4))</f>
        <v>(UP)</v>
      </c>
      <c r="I59" s="271"/>
      <c r="J59" s="154" t="s">
        <v>202</v>
      </c>
      <c r="K59" s="272"/>
      <c r="L59" s="266"/>
      <c r="M59" s="275"/>
      <c r="N59" s="153"/>
      <c r="O59" s="263"/>
      <c r="P59" s="153"/>
      <c r="Q59" s="159"/>
      <c r="R59" s="52"/>
    </row>
    <row r="60" s="5" customFormat="1" ht="9.6" customHeight="1" spans="1:18">
      <c r="A60" s="162"/>
      <c r="B60" s="154"/>
      <c r="C60" s="154"/>
      <c r="D60" s="154"/>
      <c r="E60" s="43" t="str">
        <f>UPPER(IF($D59="","",VLOOKUP($D59,'[1]Girls Do Main Draw Prep'!$A$7:$V$21,7)))</f>
        <v>AAHAN </v>
      </c>
      <c r="F60" s="43">
        <f>IF($D59="","",VLOOKUP($D59,'[1]Girls Do Main Draw Prep'!$A$7:$V$21,8))</f>
        <v>432479</v>
      </c>
      <c r="G60" s="270"/>
      <c r="H60" s="43" t="str">
        <f>IF($D59="","",VLOOKUP($D59,'[1]Girls Do Main Draw Prep'!$A$7:$V$21,9))</f>
        <v>(OD)</v>
      </c>
      <c r="I60" s="264"/>
      <c r="J60" s="153"/>
      <c r="K60" s="272"/>
      <c r="L60" s="153"/>
      <c r="M60" s="276"/>
      <c r="N60" s="153"/>
      <c r="O60" s="263"/>
      <c r="P60" s="153"/>
      <c r="Q60" s="159"/>
      <c r="R60" s="52"/>
    </row>
    <row r="61" s="5" customFormat="1" ht="9.6" customHeight="1" spans="1:18">
      <c r="A61" s="162"/>
      <c r="B61" s="154"/>
      <c r="C61" s="154"/>
      <c r="D61" s="199"/>
      <c r="E61" s="153"/>
      <c r="F61" s="153"/>
      <c r="H61" s="153"/>
      <c r="I61" s="274"/>
      <c r="J61" s="153"/>
      <c r="K61" s="265"/>
      <c r="L61" s="266" t="str">
        <f>J57</f>
        <v>SAILY PRASHANTKUMAR THAKKAR</v>
      </c>
      <c r="M61" s="272"/>
      <c r="N61" s="153"/>
      <c r="O61" s="263"/>
      <c r="P61" s="153"/>
      <c r="Q61" s="159"/>
      <c r="R61" s="52"/>
    </row>
    <row r="62" s="5" customFormat="1" ht="9.6" customHeight="1" spans="1:18">
      <c r="A62" s="162"/>
      <c r="B62" s="154"/>
      <c r="C62" s="154"/>
      <c r="D62" s="199"/>
      <c r="E62" s="153"/>
      <c r="F62" s="153"/>
      <c r="H62" s="153"/>
      <c r="I62" s="274"/>
      <c r="J62" s="200" t="s">
        <v>65</v>
      </c>
      <c r="K62" s="201"/>
      <c r="L62" s="224" t="str">
        <f>J58</f>
        <v>IRA SHRENIK SHAH</v>
      </c>
      <c r="M62" s="264"/>
      <c r="N62" s="153"/>
      <c r="O62" s="263"/>
      <c r="P62" s="153"/>
      <c r="Q62" s="159"/>
      <c r="R62" s="52"/>
    </row>
    <row r="63" s="5" customFormat="1" ht="9.6" customHeight="1" spans="1:18">
      <c r="A63" s="162">
        <v>15</v>
      </c>
      <c r="B63" s="43" t="s">
        <v>191</v>
      </c>
      <c r="C63" s="43">
        <v>266</v>
      </c>
      <c r="D63" s="44">
        <v>10</v>
      </c>
      <c r="E63" s="43" t="s">
        <v>203</v>
      </c>
      <c r="F63" s="43">
        <v>442693</v>
      </c>
      <c r="G63" s="270"/>
      <c r="H63" s="43" t="s">
        <v>194</v>
      </c>
      <c r="I63" s="262"/>
      <c r="J63" s="153"/>
      <c r="K63" s="272"/>
      <c r="L63" s="154" t="s">
        <v>202</v>
      </c>
      <c r="M63" s="263"/>
      <c r="N63" s="266"/>
      <c r="O63" s="263"/>
      <c r="P63" s="153"/>
      <c r="Q63" s="159"/>
      <c r="R63" s="52"/>
    </row>
    <row r="64" s="5" customFormat="1" ht="9.6" customHeight="1" spans="1:18">
      <c r="A64" s="162"/>
      <c r="B64" s="154"/>
      <c r="C64" s="154"/>
      <c r="D64" s="154"/>
      <c r="E64" s="43" t="s">
        <v>204</v>
      </c>
      <c r="F64" s="43">
        <v>444152</v>
      </c>
      <c r="G64" s="270"/>
      <c r="H64" s="43" t="s">
        <v>194</v>
      </c>
      <c r="I64" s="264"/>
      <c r="J64" s="155" t="str">
        <f>IF(I64="a",E63,IF(I64="b",E65,""))</f>
        <v/>
      </c>
      <c r="K64" s="272"/>
      <c r="L64" s="153"/>
      <c r="M64" s="263"/>
      <c r="N64" s="153"/>
      <c r="O64" s="263"/>
      <c r="P64" s="153"/>
      <c r="Q64" s="159"/>
      <c r="R64" s="52"/>
    </row>
    <row r="65" s="5" customFormat="1" ht="9.6" customHeight="1" spans="1:18">
      <c r="A65" s="162"/>
      <c r="B65" s="154"/>
      <c r="C65" s="154"/>
      <c r="D65" s="154"/>
      <c r="E65" s="155"/>
      <c r="F65" s="155"/>
      <c r="G65" s="281"/>
      <c r="H65" s="155"/>
      <c r="I65" s="265"/>
      <c r="J65" s="297" t="str">
        <f>E67</f>
        <v>DIVA BHATIA</v>
      </c>
      <c r="K65" s="275"/>
      <c r="L65" s="153"/>
      <c r="M65" s="263"/>
      <c r="N65" s="153"/>
      <c r="O65" s="263"/>
      <c r="P65" s="153"/>
      <c r="Q65" s="159"/>
      <c r="R65" s="52"/>
    </row>
    <row r="66" s="5" customFormat="1" ht="9.6" customHeight="1" spans="1:18">
      <c r="A66" s="162"/>
      <c r="B66" s="154"/>
      <c r="C66" s="154"/>
      <c r="D66" s="154"/>
      <c r="E66" s="153"/>
      <c r="F66" s="153"/>
      <c r="H66" s="194" t="s">
        <v>65</v>
      </c>
      <c r="I66" s="201"/>
      <c r="J66" s="212" t="str">
        <f>E68</f>
        <v>CHANDANA POTUGARI</v>
      </c>
      <c r="K66" s="264"/>
      <c r="L66" s="153"/>
      <c r="M66" s="263"/>
      <c r="N66" s="153"/>
      <c r="O66" s="263"/>
      <c r="P66" s="153"/>
      <c r="Q66" s="159"/>
      <c r="R66" s="52"/>
    </row>
    <row r="67" s="5" customFormat="1" ht="9.6" customHeight="1" spans="1:18">
      <c r="A67" s="260">
        <v>16</v>
      </c>
      <c r="B67" s="43">
        <f>IF($D67="","",VLOOKUP($D67,'[1]Girls Do Main Draw Prep'!$A$7:$V$21,20))</f>
        <v>0</v>
      </c>
      <c r="C67" s="43">
        <f>IF($D67="","",VLOOKUP($D67,'[1]Girls Do Main Draw Prep'!$A$7:$V$21,21))</f>
        <v>72</v>
      </c>
      <c r="D67" s="44">
        <v>2</v>
      </c>
      <c r="E67" s="45" t="str">
        <f>UPPER(IF($D67="","",VLOOKUP($D67,'[1]Girls Do Main Draw Prep'!$A$7:$V$21,2)))</f>
        <v>DIVA BHATIA</v>
      </c>
      <c r="F67" s="45">
        <f>IF($D67="","",VLOOKUP($D67,'[1]Girls Do Main Draw Prep'!$A$7:$V$21,3))</f>
        <v>430248</v>
      </c>
      <c r="G67" s="261"/>
      <c r="H67" s="45" t="str">
        <f>IF($D67="","",VLOOKUP($D67,'[1]Girls Do Main Draw Prep'!$A$7:$V$21,4))</f>
        <v>(UP)</v>
      </c>
      <c r="I67" s="271"/>
      <c r="J67" s="154" t="s">
        <v>68</v>
      </c>
      <c r="K67" s="263"/>
      <c r="L67" s="266"/>
      <c r="M67" s="267"/>
      <c r="N67" s="153"/>
      <c r="O67" s="263"/>
      <c r="P67" s="153"/>
      <c r="Q67" s="159"/>
      <c r="R67" s="52"/>
    </row>
    <row r="68" s="5" customFormat="1" ht="9.6" customHeight="1" spans="1:18">
      <c r="A68" s="162"/>
      <c r="B68" s="154"/>
      <c r="C68" s="154"/>
      <c r="D68" s="154"/>
      <c r="E68" s="45" t="str">
        <f>UPPER(IF($D67="","",VLOOKUP($D67,'[1]Girls Do Main Draw Prep'!$A$7:$V$21,7)))</f>
        <v>CHANDANA POTUGARI</v>
      </c>
      <c r="F68" s="45">
        <f>IF($D67="","",VLOOKUP($D67,'[1]Girls Do Main Draw Prep'!$A$7:$V$21,8))</f>
        <v>414036</v>
      </c>
      <c r="G68" s="261"/>
      <c r="H68" s="45" t="str">
        <f>IF($D67="","",VLOOKUP($D67,'[1]Girls Do Main Draw Prep'!$A$7:$V$21,9))</f>
        <v>(AP)</v>
      </c>
      <c r="I68" s="264"/>
      <c r="J68" s="153"/>
      <c r="K68" s="263"/>
      <c r="L68" s="153"/>
      <c r="M68" s="273"/>
      <c r="N68" s="153"/>
      <c r="O68" s="263"/>
      <c r="P68" s="153"/>
      <c r="Q68" s="159"/>
      <c r="R68" s="52"/>
    </row>
    <row r="69" s="5" customFormat="1" ht="9.6" customHeight="1" spans="1:18">
      <c r="A69" s="282"/>
      <c r="B69" s="283"/>
      <c r="C69" s="283"/>
      <c r="D69" s="284"/>
      <c r="E69" s="86"/>
      <c r="F69" s="86"/>
      <c r="G69" s="39"/>
      <c r="H69" s="86"/>
      <c r="I69" s="285"/>
      <c r="J69" s="160"/>
      <c r="K69" s="171"/>
      <c r="L69" s="160"/>
      <c r="M69" s="171"/>
      <c r="N69" s="160"/>
      <c r="O69" s="171"/>
      <c r="P69" s="160"/>
      <c r="Q69" s="171"/>
      <c r="R69" s="52"/>
    </row>
    <row r="70" s="190" customFormat="1" ht="6" customHeight="1" spans="1:18">
      <c r="A70" s="282"/>
      <c r="B70" s="283"/>
      <c r="C70" s="283"/>
      <c r="D70" s="284"/>
      <c r="E70" s="86"/>
      <c r="F70" s="86"/>
      <c r="G70" s="286"/>
      <c r="H70" s="86"/>
      <c r="I70" s="285"/>
      <c r="J70" s="160"/>
      <c r="K70" s="171"/>
      <c r="L70" s="230"/>
      <c r="M70" s="231"/>
      <c r="N70" s="230"/>
      <c r="O70" s="231"/>
      <c r="P70" s="230"/>
      <c r="Q70" s="231"/>
      <c r="R70" s="232"/>
    </row>
    <row r="71" s="6" customFormat="1" ht="10.5" customHeight="1" spans="1:18">
      <c r="A71" s="89" t="s">
        <v>76</v>
      </c>
      <c r="B71" s="90"/>
      <c r="C71" s="91"/>
      <c r="D71" s="187" t="s">
        <v>77</v>
      </c>
      <c r="E71" s="233" t="s">
        <v>78</v>
      </c>
      <c r="F71" s="233"/>
      <c r="G71" s="233"/>
      <c r="H71" s="188"/>
      <c r="I71" s="233" t="s">
        <v>77</v>
      </c>
      <c r="J71" s="96" t="s">
        <v>79</v>
      </c>
      <c r="K71" s="97"/>
      <c r="L71" s="96" t="s">
        <v>80</v>
      </c>
      <c r="M71" s="98"/>
      <c r="N71" s="99" t="s">
        <v>81</v>
      </c>
      <c r="O71" s="99"/>
      <c r="P71" s="100" t="s">
        <v>205</v>
      </c>
      <c r="Q71" s="150"/>
    </row>
    <row r="72" s="6" customFormat="1" ht="9" customHeight="1" spans="1:18">
      <c r="A72" s="102" t="s">
        <v>83</v>
      </c>
      <c r="B72" s="103"/>
      <c r="C72" s="104"/>
      <c r="D72" s="105">
        <v>1</v>
      </c>
      <c r="E72" s="107" t="str">
        <f>IF(D72&gt;$Q$79,,UPPER(VLOOKUP(D72,'[1]Girls Do Main Draw Prep'!$A$7:$R$21,2)))</f>
        <v>YUBRANI BANERJEE</v>
      </c>
      <c r="F72" s="288"/>
      <c r="G72" s="288"/>
      <c r="H72" s="289"/>
      <c r="I72" s="290" t="s">
        <v>84</v>
      </c>
      <c r="J72" s="103" t="s">
        <v>206</v>
      </c>
      <c r="K72" s="110"/>
      <c r="L72" s="103" t="s">
        <v>207</v>
      </c>
      <c r="M72" s="111"/>
      <c r="N72" s="112" t="s">
        <v>85</v>
      </c>
      <c r="O72" s="113"/>
      <c r="P72" s="113"/>
      <c r="Q72" s="151"/>
    </row>
    <row r="73" s="6" customFormat="1" ht="9" customHeight="1" spans="1:18">
      <c r="A73" s="102" t="s">
        <v>86</v>
      </c>
      <c r="B73" s="103"/>
      <c r="C73" s="104"/>
      <c r="D73" s="105"/>
      <c r="E73" s="107" t="str">
        <f>IF(D72&gt;$Q$79,,UPPER(VLOOKUP(D72,'[1]Girls Do Main Draw Prep'!$A$7:$R$21,7)))</f>
        <v>SOHINI SANJAY MOHANTY</v>
      </c>
      <c r="F73" s="288"/>
      <c r="G73" s="288"/>
      <c r="H73" s="289"/>
      <c r="I73" s="290"/>
      <c r="J73" s="103" t="s">
        <v>193</v>
      </c>
      <c r="K73" s="110"/>
      <c r="L73" s="103" t="s">
        <v>208</v>
      </c>
      <c r="M73" s="111"/>
      <c r="N73" s="117"/>
      <c r="O73" s="116"/>
      <c r="P73" s="117"/>
      <c r="Q73" s="134"/>
    </row>
    <row r="74" s="6" customFormat="1" ht="9" customHeight="1" spans="1:18">
      <c r="A74" s="119" t="s">
        <v>87</v>
      </c>
      <c r="B74" s="117"/>
      <c r="C74" s="120"/>
      <c r="D74" s="105">
        <v>2</v>
      </c>
      <c r="E74" s="107" t="str">
        <f>IF(D74&gt;$Q$79,,UPPER(VLOOKUP(D74,'[1]Girls Do Main Draw Prep'!$A$7:$R$21,2)))</f>
        <v>DIVA BHATIA</v>
      </c>
      <c r="F74" s="288"/>
      <c r="G74" s="288"/>
      <c r="H74" s="289"/>
      <c r="I74" s="290" t="s">
        <v>88</v>
      </c>
      <c r="J74" s="103" t="s">
        <v>203</v>
      </c>
      <c r="K74" s="110"/>
      <c r="L74" s="103" t="s">
        <v>209</v>
      </c>
      <c r="M74" s="111"/>
      <c r="N74" s="112" t="s">
        <v>89</v>
      </c>
      <c r="O74" s="113"/>
      <c r="P74" s="113"/>
      <c r="Q74" s="151"/>
    </row>
    <row r="75" s="6" customFormat="1" ht="9" customHeight="1" spans="1:18">
      <c r="A75" s="121"/>
      <c r="B75" s="30"/>
      <c r="C75" s="122"/>
      <c r="D75" s="105"/>
      <c r="E75" s="107" t="str">
        <f>IF(D74&gt;$Q$79,,UPPER(VLOOKUP(D74,'[1]Girls Do Main Draw Prep'!$A$7:$R$21,7)))</f>
        <v>CHANDANA POTUGARI</v>
      </c>
      <c r="F75" s="288"/>
      <c r="G75" s="288"/>
      <c r="H75" s="289"/>
      <c r="I75" s="290"/>
      <c r="J75" s="103" t="s">
        <v>204</v>
      </c>
      <c r="K75" s="110"/>
      <c r="L75" s="103" t="s">
        <v>210</v>
      </c>
      <c r="M75" s="111"/>
      <c r="N75" s="103" t="str">
        <f>$E$48</f>
        <v>SHRUTI NANAJKAR</v>
      </c>
      <c r="O75" s="110"/>
      <c r="P75" s="103"/>
      <c r="Q75" s="111"/>
    </row>
    <row r="76" s="6" customFormat="1" ht="9" customHeight="1" spans="1:18">
      <c r="A76" s="124" t="s">
        <v>91</v>
      </c>
      <c r="B76" s="125"/>
      <c r="C76" s="126"/>
      <c r="D76" s="105">
        <v>3</v>
      </c>
      <c r="E76" s="107" t="str">
        <f>IF(D76&gt;$Q$79,,UPPER(VLOOKUP(D76,'[1]Girls Do Main Draw Prep'!$A$7:$R$21,2)))</f>
        <v>CHEVIKA REDDY SAMA</v>
      </c>
      <c r="F76" s="288"/>
      <c r="G76" s="288"/>
      <c r="H76" s="289"/>
      <c r="I76" s="290" t="s">
        <v>92</v>
      </c>
      <c r="J76" s="103"/>
      <c r="K76" s="110"/>
      <c r="L76" s="103"/>
      <c r="M76" s="111"/>
      <c r="N76" s="117" t="s">
        <v>211</v>
      </c>
      <c r="O76" s="116"/>
      <c r="P76" s="117"/>
      <c r="Q76" s="134"/>
    </row>
    <row r="77" s="6" customFormat="1" ht="9" customHeight="1" spans="1:18">
      <c r="A77" s="102" t="s">
        <v>83</v>
      </c>
      <c r="B77" s="103"/>
      <c r="C77" s="104"/>
      <c r="D77" s="105"/>
      <c r="E77" s="107" t="str">
        <f>IF(D76&gt;$Q$79,,UPPER(VLOOKUP(D76,'[1]Girls Do Main Draw Prep'!$A$7:$R$21,7)))</f>
        <v>MIRUDHULA PALANIVEL</v>
      </c>
      <c r="F77" s="288"/>
      <c r="G77" s="288"/>
      <c r="H77" s="289"/>
      <c r="I77" s="290"/>
      <c r="J77" s="103"/>
      <c r="K77" s="110"/>
      <c r="L77" s="103"/>
      <c r="M77" s="111"/>
      <c r="N77" s="112" t="s">
        <v>94</v>
      </c>
      <c r="O77" s="113"/>
      <c r="P77" s="113"/>
      <c r="Q77" s="151"/>
    </row>
    <row r="78" s="6" customFormat="1" ht="9" customHeight="1" spans="1:18">
      <c r="A78" s="102" t="s">
        <v>95</v>
      </c>
      <c r="B78" s="103"/>
      <c r="C78" s="127"/>
      <c r="D78" s="105">
        <v>4</v>
      </c>
      <c r="E78" s="107" t="str">
        <f>IF(D78&gt;$Q$79,,UPPER(VLOOKUP(D78,'[1]Girls Do Main Draw Prep'!$A$7:$R$21,2)))</f>
        <v>AKANSHA GHOSH</v>
      </c>
      <c r="F78" s="288"/>
      <c r="G78" s="288"/>
      <c r="H78" s="289"/>
      <c r="I78" s="290" t="s">
        <v>96</v>
      </c>
      <c r="J78" s="103"/>
      <c r="K78" s="110"/>
      <c r="L78" s="103"/>
      <c r="M78" s="111"/>
      <c r="N78" s="103"/>
      <c r="O78" s="110"/>
      <c r="P78" s="103"/>
      <c r="Q78" s="111"/>
    </row>
    <row r="79" s="6" customFormat="1" ht="9" customHeight="1" spans="1:18">
      <c r="A79" s="119" t="s">
        <v>97</v>
      </c>
      <c r="B79" s="117"/>
      <c r="C79" s="128"/>
      <c r="D79" s="129"/>
      <c r="E79" s="131" t="str">
        <f>IF(D78&gt;$Q$79,,UPPER(VLOOKUP(D78,'[1]Girls Do Main Draw Prep'!$A$7:$R$21,7)))</f>
        <v>ARZAN KHORAKIWALA</v>
      </c>
      <c r="F79" s="292"/>
      <c r="G79" s="292"/>
      <c r="H79" s="293"/>
      <c r="I79" s="294"/>
      <c r="J79" s="117"/>
      <c r="K79" s="116"/>
      <c r="L79" s="117"/>
      <c r="M79" s="134"/>
      <c r="N79" s="117" t="str">
        <f>Q4</f>
        <v>SARAVANAN PAULRAJ</v>
      </c>
      <c r="O79" s="116"/>
      <c r="P79" s="117"/>
      <c r="Q79" s="295">
        <f>MIN(4,'[1]Girls Do Main Draw Prep'!$V$5)</f>
        <v>4</v>
      </c>
    </row>
    <row r="80" ht="15.75" customHeight="1"/>
    <row r="81" ht="9" customHeight="1"/>
  </sheetData>
  <mergeCells count="1">
    <mergeCell ref="A4:C4"/>
  </mergeCells>
  <conditionalFormatting sqref="J10">
    <cfRule type="expression" dxfId="0" priority="44" stopIfTrue="1">
      <formula>I10="bs"</formula>
    </cfRule>
    <cfRule type="expression" dxfId="0" priority="43" stopIfTrue="1">
      <formula>I10="as"</formula>
    </cfRule>
  </conditionalFormatting>
  <conditionalFormatting sqref="L13">
    <cfRule type="expression" dxfId="0" priority="16" stopIfTrue="1">
      <formula>K14="bs"</formula>
    </cfRule>
    <cfRule type="expression" dxfId="0" priority="15" stopIfTrue="1">
      <formula>K14="as"</formula>
    </cfRule>
  </conditionalFormatting>
  <conditionalFormatting sqref="L14">
    <cfRule type="expression" dxfId="0" priority="14" stopIfTrue="1">
      <formula>K14="bs"</formula>
    </cfRule>
    <cfRule type="expression" dxfId="0" priority="13" stopIfTrue="1">
      <formula>K14="as"</formula>
    </cfRule>
  </conditionalFormatting>
  <conditionalFormatting sqref="J18">
    <cfRule type="expression" dxfId="0" priority="42" stopIfTrue="1">
      <formula>I18="bs"</formula>
    </cfRule>
    <cfRule type="expression" dxfId="0" priority="41" stopIfTrue="1">
      <formula>I18="as"</formula>
    </cfRule>
  </conditionalFormatting>
  <conditionalFormatting sqref="N22">
    <cfRule type="expression" dxfId="0" priority="20" stopIfTrue="1">
      <formula>M22="bs"</formula>
    </cfRule>
    <cfRule type="expression" dxfId="0" priority="19" stopIfTrue="1">
      <formula>M22="as"</formula>
    </cfRule>
  </conditionalFormatting>
  <conditionalFormatting sqref="J26">
    <cfRule type="expression" dxfId="0" priority="40" stopIfTrue="1">
      <formula>I26="bs"</formula>
    </cfRule>
    <cfRule type="expression" dxfId="0" priority="39" stopIfTrue="1">
      <formula>I26="as"</formula>
    </cfRule>
  </conditionalFormatting>
  <conditionalFormatting sqref="L30">
    <cfRule type="expression" dxfId="0" priority="24" stopIfTrue="1">
      <formula>K30="bs"</formula>
    </cfRule>
    <cfRule type="expression" dxfId="0" priority="23" stopIfTrue="1">
      <formula>K30="as"</formula>
    </cfRule>
  </conditionalFormatting>
  <conditionalFormatting sqref="J34">
    <cfRule type="expression" dxfId="0" priority="38" stopIfTrue="1">
      <formula>I34="bs"</formula>
    </cfRule>
    <cfRule type="expression" dxfId="0" priority="37" stopIfTrue="1">
      <formula>I34="as"</formula>
    </cfRule>
  </conditionalFormatting>
  <conditionalFormatting sqref="P37">
    <cfRule type="expression" dxfId="0" priority="4" stopIfTrue="1">
      <formula>O38="bs"</formula>
    </cfRule>
    <cfRule type="expression" dxfId="0" priority="3" stopIfTrue="1">
      <formula>O38="as"</formula>
    </cfRule>
  </conditionalFormatting>
  <conditionalFormatting sqref="P38">
    <cfRule type="expression" dxfId="0" priority="2" stopIfTrue="1">
      <formula>O38="bs"</formula>
    </cfRule>
    <cfRule type="expression" dxfId="0" priority="1" stopIfTrue="1">
      <formula>O38="as"</formula>
    </cfRule>
  </conditionalFormatting>
  <conditionalFormatting sqref="J42">
    <cfRule type="expression" dxfId="0" priority="36" stopIfTrue="1">
      <formula>I42="bs"</formula>
    </cfRule>
    <cfRule type="expression" dxfId="0" priority="35" stopIfTrue="1">
      <formula>I42="as"</formula>
    </cfRule>
  </conditionalFormatting>
  <conditionalFormatting sqref="L45">
    <cfRule type="expression" dxfId="0" priority="12" stopIfTrue="1">
      <formula>K46="bs"</formula>
    </cfRule>
    <cfRule type="expression" dxfId="0" priority="11" stopIfTrue="1">
      <formula>K46="as"</formula>
    </cfRule>
  </conditionalFormatting>
  <conditionalFormatting sqref="L46">
    <cfRule type="expression" dxfId="0" priority="10" stopIfTrue="1">
      <formula>K46="bs"</formula>
    </cfRule>
    <cfRule type="expression" dxfId="0" priority="9" stopIfTrue="1">
      <formula>K46="as"</formula>
    </cfRule>
  </conditionalFormatting>
  <conditionalFormatting sqref="J50">
    <cfRule type="expression" dxfId="0" priority="34" stopIfTrue="1">
      <formula>I50="bs"</formula>
    </cfRule>
    <cfRule type="expression" dxfId="0" priority="33" stopIfTrue="1">
      <formula>I50="as"</formula>
    </cfRule>
  </conditionalFormatting>
  <conditionalFormatting sqref="N54">
    <cfRule type="expression" dxfId="0" priority="18" stopIfTrue="1">
      <formula>M54="bs"</formula>
    </cfRule>
    <cfRule type="expression" dxfId="0" priority="17" stopIfTrue="1">
      <formula>M54="as"</formula>
    </cfRule>
  </conditionalFormatting>
  <conditionalFormatting sqref="J58">
    <cfRule type="expression" dxfId="0" priority="32" stopIfTrue="1">
      <formula>I58="bs"</formula>
    </cfRule>
    <cfRule type="expression" dxfId="0" priority="31" stopIfTrue="1">
      <formula>I58="as"</formula>
    </cfRule>
  </conditionalFormatting>
  <conditionalFormatting sqref="L61">
    <cfRule type="expression" dxfId="0" priority="8" stopIfTrue="1">
      <formula>K62="bs"</formula>
    </cfRule>
    <cfRule type="expression" dxfId="0" priority="7" stopIfTrue="1">
      <formula>K62="as"</formula>
    </cfRule>
  </conditionalFormatting>
  <conditionalFormatting sqref="L62">
    <cfRule type="expression" dxfId="0" priority="6" stopIfTrue="1">
      <formula>K62="bs"</formula>
    </cfRule>
    <cfRule type="expression" dxfId="0" priority="5" stopIfTrue="1">
      <formula>K62="as"</formula>
    </cfRule>
  </conditionalFormatting>
  <conditionalFormatting sqref="J66">
    <cfRule type="expression" dxfId="0" priority="30" stopIfTrue="1">
      <formula>I66="bs"</formula>
    </cfRule>
    <cfRule type="expression" dxfId="0" priority="29" stopIfTrue="1">
      <formula>I66="as"</formula>
    </cfRule>
  </conditionalFormatting>
  <conditionalFormatting sqref="B7 B11 B15 B19 B23 B27 B31 B35 B39 B43 B47 B51 B55 B59 B63 B67">
    <cfRule type="cellIs" dxfId="2" priority="45" stopIfTrue="1" operator="equal">
      <formula>"DA"</formula>
    </cfRule>
  </conditionalFormatting>
  <conditionalFormatting sqref="D7 D11 D15 D19 D23 D27 D31 D35 D39 D43 D47 D51 D55 D59 D63 D67">
    <cfRule type="cellIs" dxfId="3" priority="55" stopIfTrue="1" operator="lessThan">
      <formula>5</formula>
    </cfRule>
  </conditionalFormatting>
  <conditionalFormatting sqref="E7 E11 E15 E19 E23 E27 E31 E35 E39 E43 E47 E51 E55 E59 E63 E67">
    <cfRule type="cellIs" dxfId="1" priority="54" stopIfTrue="1" operator="equal">
      <formula>"Bye"</formula>
    </cfRule>
  </conditionalFormatting>
  <conditionalFormatting sqref="J9 J17 N21 J25 L29 J33 J41 J49 N53 J57 J65">
    <cfRule type="expression" dxfId="0" priority="50" stopIfTrue="1">
      <formula>I10="bs"</formula>
    </cfRule>
    <cfRule type="expression" dxfId="0" priority="49" stopIfTrue="1">
      <formula>I10="as"</formula>
    </cfRule>
  </conditionalFormatting>
  <conditionalFormatting sqref="H10 J14 H18 L22 H26 J30 H34 N38 H42 J46 H50 L54 H58 J62 H66">
    <cfRule type="expression" dxfId="4" priority="48" stopIfTrue="1">
      <formula>AND($N$1="CU",H10&lt;&gt;"Umpire")</formula>
    </cfRule>
    <cfRule type="expression" dxfId="5" priority="47" stopIfTrue="1">
      <formula>AND($N$1="CU",H10&lt;&gt;"Umpire",I10&lt;&gt;"")</formula>
    </cfRule>
    <cfRule type="expression" dxfId="6" priority="46" stopIfTrue="1">
      <formula>AND($N$1="CU",H10="Umpire")</formula>
    </cfRule>
  </conditionalFormatting>
  <conditionalFormatting sqref="I10 K14 I18 M22 I26 K30 I34 O38 I42 K46 I50 M54 I58 K62 I66">
    <cfRule type="expression" dxfId="7" priority="53" stopIfTrue="1">
      <formula>$N$1="CU"</formula>
    </cfRule>
  </conditionalFormatting>
  <dataValidations count="1">
    <dataValidation type="list" allowBlank="1" showInputMessage="1" sqref="H10 J14 H18 L22 H26 J30 H34 N38 H42 J46 H50 L54 H58 J62 H66">
      <formula1>$T$7:$T$16</formula1>
    </dataValidation>
  </dataValidations>
  <printOptions horizontalCentered="1"/>
  <pageMargins left="0.35" right="0.35" top="0.39" bottom="0.39" header="0" footer="0"/>
  <pageSetup paperSize="9" scale="82" orientation="portrait" horizontalDpi="300" verticalDpi="300"/>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3" name="Button 1" r:id="rId4">
              <controlPr print="0" defaultSize="0">
                <anchor moveWithCells="1" sizeWithCells="1">
                  <from>
                    <xdr:col>11</xdr:col>
                    <xdr:colOff>396240</xdr:colOff>
                    <xdr:row>0</xdr:row>
                    <xdr:rowOff>7620</xdr:rowOff>
                  </from>
                  <to>
                    <xdr:col>13</xdr:col>
                    <xdr:colOff>273685</xdr:colOff>
                    <xdr:row>0</xdr:row>
                    <xdr:rowOff>136525</xdr:rowOff>
                  </to>
                </anchor>
              </controlPr>
            </control>
          </mc:Choice>
        </mc:AlternateContent>
        <mc:AlternateContent xmlns:mc="http://schemas.openxmlformats.org/markup-compatibility/2006">
          <mc:Choice Requires="x14">
            <control shapeId="8194" name="Button 2" r:id="rId5">
              <controlPr print="0" defaultSize="0">
                <anchor moveWithCells="1" sizeWithCells="1">
                  <from>
                    <xdr:col>11</xdr:col>
                    <xdr:colOff>388620</xdr:colOff>
                    <xdr:row>0</xdr:row>
                    <xdr:rowOff>136525</xdr:rowOff>
                  </from>
                  <to>
                    <xdr:col>13</xdr:col>
                    <xdr:colOff>273685</xdr:colOff>
                    <xdr:row>1</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81"/>
  <sheetViews>
    <sheetView showGridLines="0" showZeros="0" topLeftCell="A29" workbookViewId="0">
      <selection activeCell="V13" sqref="V13"/>
    </sheetView>
  </sheetViews>
  <sheetFormatPr defaultColWidth="9" defaultRowHeight="13.2"/>
  <cols>
    <col min="1" max="2" width="3.33333333333333" customWidth="1"/>
    <col min="3" max="3" width="4.66666666666667" customWidth="1"/>
    <col min="4" max="4" width="4.33333333333333" customWidth="1"/>
    <col min="5" max="5" width="26.2222222222222" customWidth="1"/>
    <col min="6" max="6" width="8.33333333333333" customWidth="1"/>
    <col min="7" max="7" width="7.66666666666667" customWidth="1"/>
    <col min="8" max="8" width="5.88888888888889" customWidth="1"/>
    <col min="9" max="9" width="1.66666666666667" style="7" customWidth="1"/>
    <col min="10" max="10" width="10.6666666666667" style="2" customWidth="1"/>
    <col min="11" max="11" width="1.66666666666667" style="7" customWidth="1"/>
    <col min="12" max="12" width="10.6666666666667" style="2" customWidth="1"/>
    <col min="13" max="13" width="1.66666666666667" style="8" customWidth="1"/>
    <col min="14" max="14" width="10.6666666666667" style="2" customWidth="1"/>
    <col min="15" max="15" width="1.66666666666667" style="7" customWidth="1"/>
    <col min="16" max="16" width="10.6666666666667" style="2" customWidth="1"/>
    <col min="17" max="17" width="1.66666666666667" style="8" customWidth="1"/>
    <col min="19" max="19" width="8.66666666666667" customWidth="1"/>
    <col min="20" max="20" width="8.88888888888889" hidden="1" customWidth="1"/>
    <col min="21" max="21" width="5.66666666666667" customWidth="1"/>
  </cols>
  <sheetData>
    <row r="1" s="1" customFormat="1" ht="21.75" customHeight="1" spans="1:20">
      <c r="A1" s="238" t="s">
        <v>212</v>
      </c>
      <c r="B1" s="239"/>
      <c r="I1" s="240"/>
      <c r="K1" s="241"/>
      <c r="L1" s="242"/>
      <c r="M1" s="240"/>
      <c r="N1" s="1" t="s">
        <v>45</v>
      </c>
      <c r="O1" s="240"/>
      <c r="Q1" s="240"/>
    </row>
    <row r="2" s="2" customFormat="1" spans="1:20">
      <c r="A2" s="15"/>
      <c r="B2" s="15"/>
      <c r="C2" s="15"/>
      <c r="D2" s="15"/>
      <c r="E2" s="15"/>
      <c r="F2" s="241" t="s">
        <v>46</v>
      </c>
      <c r="I2" s="8"/>
      <c r="J2" s="241" t="s">
        <v>47</v>
      </c>
      <c r="K2" s="241"/>
      <c r="L2" s="241"/>
      <c r="M2" s="8"/>
      <c r="N2" s="2"/>
      <c r="O2" s="8"/>
      <c r="Q2" s="8"/>
    </row>
    <row r="3" s="3" customFormat="1" ht="10.5" customHeight="1" spans="1:20">
      <c r="A3" s="243" t="s">
        <v>48</v>
      </c>
      <c r="B3" s="243"/>
      <c r="C3" s="243"/>
      <c r="D3" s="243"/>
      <c r="E3" s="243"/>
      <c r="F3" s="243" t="s">
        <v>49</v>
      </c>
      <c r="G3" s="243"/>
      <c r="H3" s="243"/>
      <c r="I3" s="244"/>
      <c r="J3" s="21" t="s">
        <v>50</v>
      </c>
      <c r="K3" s="20"/>
      <c r="L3" s="22" t="s">
        <v>51</v>
      </c>
      <c r="M3" s="244"/>
      <c r="N3" s="245"/>
      <c r="O3" s="244"/>
      <c r="P3" s="243"/>
      <c r="Q3" s="246" t="s">
        <v>52</v>
      </c>
    </row>
    <row r="4" s="4" customFormat="1" ht="11.25" customHeight="1" spans="1:20">
      <c r="A4" s="23" t="s">
        <v>53</v>
      </c>
      <c r="B4" s="23"/>
      <c r="C4" s="23"/>
      <c r="D4" s="247"/>
      <c r="E4" s="247"/>
      <c r="F4" s="24" t="s">
        <v>54</v>
      </c>
      <c r="G4" s="248"/>
      <c r="H4" s="247"/>
      <c r="I4" s="249"/>
      <c r="J4" s="27">
        <f>'[1]Week SetUp'!$D$10</f>
        <v>0</v>
      </c>
      <c r="K4" s="26"/>
      <c r="L4" s="28">
        <f>'[1]Week SetUp'!$A$12</f>
        <v>0</v>
      </c>
      <c r="M4" s="249"/>
      <c r="N4" s="250"/>
      <c r="O4" s="249"/>
      <c r="P4" s="247"/>
      <c r="Q4" s="145" t="s">
        <v>55</v>
      </c>
    </row>
    <row r="5" s="3" customFormat="1" ht="9.6" spans="1:20">
      <c r="A5" s="251"/>
      <c r="B5" s="252" t="s">
        <v>56</v>
      </c>
      <c r="C5" s="252" t="e">
        <f>IF(OR(#REF!="Week 3",#REF!="Masters"),"CP","Rank")</f>
        <v>#REF!</v>
      </c>
      <c r="D5" s="252" t="s">
        <v>57</v>
      </c>
      <c r="E5" s="253" t="s">
        <v>58</v>
      </c>
      <c r="F5" s="253" t="s">
        <v>59</v>
      </c>
      <c r="G5" s="253"/>
      <c r="H5" s="253" t="s">
        <v>60</v>
      </c>
      <c r="I5" s="253"/>
      <c r="J5" s="252" t="s">
        <v>61</v>
      </c>
      <c r="K5" s="254"/>
      <c r="L5" s="252" t="s">
        <v>62</v>
      </c>
      <c r="M5" s="254"/>
      <c r="N5" s="252" t="s">
        <v>63</v>
      </c>
      <c r="O5" s="254"/>
      <c r="P5" s="252" t="s">
        <v>64</v>
      </c>
      <c r="Q5" s="255"/>
    </row>
    <row r="6" s="3" customFormat="1" ht="3.75" customHeight="1" spans="1:20">
      <c r="A6" s="256"/>
      <c r="B6" s="37"/>
      <c r="C6" s="37"/>
      <c r="D6" s="37"/>
      <c r="E6" s="257"/>
      <c r="F6" s="257"/>
      <c r="G6" s="5"/>
      <c r="H6" s="257"/>
      <c r="I6" s="258"/>
      <c r="J6" s="37"/>
      <c r="K6" s="258"/>
      <c r="L6" s="37"/>
      <c r="M6" s="258"/>
      <c r="N6" s="37"/>
      <c r="O6" s="258"/>
      <c r="P6" s="37"/>
      <c r="Q6" s="259"/>
    </row>
    <row r="7" s="5" customFormat="1" ht="10.5" customHeight="1" spans="1:20">
      <c r="A7" s="260">
        <v>1</v>
      </c>
      <c r="B7" s="43">
        <f>IF($D7="","",VLOOKUP($D7,'[1]Boys Do Main Draw Prep'!$A$7:$V$21,20))</f>
        <v>0</v>
      </c>
      <c r="C7" s="43">
        <f>IF($D7="","",VLOOKUP($D7,'[1]Boys Do Main Draw Prep'!$A$7:$V$21,21))</f>
        <v>79</v>
      </c>
      <c r="D7" s="44">
        <v>1</v>
      </c>
      <c r="E7" s="45" t="str">
        <f>UPPER(IF($D7="","",VLOOKUP($D7,'[1]Boys Do Main Draw Prep'!$A$7:$V$21,2)))</f>
        <v>NIRAV D SHETTY</v>
      </c>
      <c r="F7" s="45">
        <f>IF($D7="","",VLOOKUP($D7,'[1]Boys Do Main Draw Prep'!$A$7:$V$21,3))</f>
        <v>410886</v>
      </c>
      <c r="G7" s="261"/>
      <c r="H7" s="45" t="str">
        <f>IF($D7="","",VLOOKUP($D7,'[1]Boys Do Main Draw Prep'!$A$7:$V$21,4))</f>
        <v>(MH)</v>
      </c>
      <c r="I7" s="262"/>
      <c r="J7" s="153"/>
      <c r="K7" s="263"/>
      <c r="L7" s="153"/>
      <c r="M7" s="263"/>
      <c r="N7" s="153"/>
      <c r="O7" s="263"/>
      <c r="P7" s="153"/>
      <c r="Q7" s="159"/>
      <c r="R7" s="52"/>
      <c r="T7" s="53" t="str">
        <f>'[1]SetUp Officials'!P21</f>
        <v>Umpire</v>
      </c>
    </row>
    <row r="8" s="5" customFormat="1" ht="9.6" customHeight="1" spans="1:20">
      <c r="A8" s="162"/>
      <c r="B8" s="154"/>
      <c r="C8" s="154"/>
      <c r="D8" s="154"/>
      <c r="E8" s="45" t="str">
        <f>UPPER(IF($D7="","",VLOOKUP($D7,'[1]Boys Do Main Draw Prep'!$A$7:$V$21,7)))</f>
        <v>ANUP MAHADEV BANGARGI</v>
      </c>
      <c r="F8" s="45">
        <f>IF($D7="","",VLOOKUP($D7,'[1]Boys Do Main Draw Prep'!$A$7:$V$21,8))</f>
        <v>418649</v>
      </c>
      <c r="G8" s="261"/>
      <c r="H8" s="45" t="str">
        <f>IF($D7="","",VLOOKUP($D7,'[1]Boys Do Main Draw Prep'!$A$7:$V$21,9))</f>
        <v>(MH)</v>
      </c>
      <c r="I8" s="264"/>
      <c r="J8" s="155" t="str">
        <f>IF(I8="a",E7,IF(I8="b",E9,""))</f>
        <v/>
      </c>
      <c r="K8" s="263"/>
      <c r="L8" s="153"/>
      <c r="M8" s="263"/>
      <c r="N8" s="153"/>
      <c r="O8" s="263"/>
      <c r="P8" s="153"/>
      <c r="Q8" s="159"/>
      <c r="R8" s="52"/>
      <c r="T8" s="58" t="str">
        <f>'[1]SetUp Officials'!P22</f>
        <v> </v>
      </c>
    </row>
    <row r="9" s="5" customFormat="1" ht="9.6" customHeight="1" spans="1:20">
      <c r="A9" s="162"/>
      <c r="B9" s="154"/>
      <c r="C9" s="154"/>
      <c r="D9" s="154"/>
      <c r="E9" s="153"/>
      <c r="F9" s="153"/>
      <c r="H9" s="153"/>
      <c r="I9" s="265"/>
      <c r="J9" s="266" t="str">
        <f>E7</f>
        <v>NIRAV D SHETTY</v>
      </c>
      <c r="K9" s="267"/>
      <c r="L9" s="153"/>
      <c r="M9" s="263"/>
      <c r="N9" s="153"/>
      <c r="O9" s="263"/>
      <c r="P9" s="153"/>
      <c r="Q9" s="159"/>
      <c r="R9" s="52"/>
      <c r="T9" s="58" t="str">
        <f>'[1]SetUp Officials'!P23</f>
        <v> </v>
      </c>
    </row>
    <row r="10" s="5" customFormat="1" ht="9.6" customHeight="1" spans="1:20">
      <c r="A10" s="162"/>
      <c r="B10" s="154"/>
      <c r="C10" s="154"/>
      <c r="D10" s="154"/>
      <c r="E10" s="153"/>
      <c r="F10" s="153"/>
      <c r="H10" s="194" t="s">
        <v>65</v>
      </c>
      <c r="I10" s="201"/>
      <c r="J10" s="224" t="str">
        <f>E8</f>
        <v>ANUP MAHADEV BANGARGI</v>
      </c>
      <c r="K10" s="268"/>
      <c r="L10" s="153"/>
      <c r="M10" s="263"/>
      <c r="N10" s="153"/>
      <c r="O10" s="263"/>
      <c r="P10" s="153"/>
      <c r="Q10" s="159"/>
      <c r="R10" s="52"/>
      <c r="T10" s="58" t="str">
        <f>'[1]SetUp Officials'!P24</f>
        <v> </v>
      </c>
    </row>
    <row r="11" s="5" customFormat="1" ht="9.6" customHeight="1" spans="1:20">
      <c r="A11" s="162">
        <v>2</v>
      </c>
      <c r="B11" s="43">
        <f>IF($D11="","",VLOOKUP($D11,'[1]Boys Do Main Draw Prep'!$A$7:$V$21,20))</f>
        <v>0</v>
      </c>
      <c r="C11" s="43">
        <f>IF($D11="","",VLOOKUP($D11,'[1]Boys Do Main Draw Prep'!$A$7:$V$21,21))</f>
        <v>420</v>
      </c>
      <c r="D11" s="44">
        <v>15</v>
      </c>
      <c r="E11" s="269" t="str">
        <f>'[1]Boys Do Main Draw Prep'!$B$22</f>
        <v>PREETHAM GANESH A S</v>
      </c>
      <c r="F11" s="43">
        <v>433016</v>
      </c>
      <c r="G11" s="270"/>
      <c r="H11" s="43" t="s">
        <v>213</v>
      </c>
      <c r="I11" s="271"/>
      <c r="J11" s="154" t="s">
        <v>214</v>
      </c>
      <c r="K11" s="272"/>
      <c r="L11" s="266"/>
      <c r="M11" s="267"/>
      <c r="N11" s="153"/>
      <c r="O11" s="263"/>
      <c r="P11" s="153"/>
      <c r="Q11" s="159"/>
      <c r="R11" s="52"/>
      <c r="T11" s="58" t="str">
        <f>'[1]SetUp Officials'!P25</f>
        <v> </v>
      </c>
    </row>
    <row r="12" s="5" customFormat="1" ht="9.6" customHeight="1" spans="1:20">
      <c r="A12" s="162"/>
      <c r="B12" s="154"/>
      <c r="C12" s="154"/>
      <c r="D12" s="154"/>
      <c r="E12" s="43" t="str">
        <f>'[1]Boys Do Main Draw Prep'!G22</f>
        <v>NITHILAN ERIC</v>
      </c>
      <c r="F12" s="43">
        <f>'[1]Boys Do Main Draw Prep'!H22</f>
        <v>416657</v>
      </c>
      <c r="G12" s="270"/>
      <c r="H12" s="43" t="s">
        <v>213</v>
      </c>
      <c r="I12" s="264"/>
      <c r="J12" s="153"/>
      <c r="K12" s="272"/>
      <c r="L12" s="153"/>
      <c r="M12" s="273"/>
      <c r="N12" s="153"/>
      <c r="O12" s="263"/>
      <c r="P12" s="153"/>
      <c r="Q12" s="159"/>
      <c r="R12" s="52"/>
      <c r="T12" s="58" t="str">
        <f>'[1]SetUp Officials'!P26</f>
        <v> </v>
      </c>
    </row>
    <row r="13" s="5" customFormat="1" ht="9.6" customHeight="1" spans="1:20">
      <c r="A13" s="162"/>
      <c r="B13" s="154"/>
      <c r="C13" s="154"/>
      <c r="D13" s="199"/>
      <c r="E13" s="153"/>
      <c r="F13" s="153"/>
      <c r="H13" s="153"/>
      <c r="I13" s="274"/>
      <c r="J13" s="153"/>
      <c r="K13" s="265"/>
      <c r="L13" s="266" t="str">
        <f>J9</f>
        <v>NIRAV D SHETTY</v>
      </c>
      <c r="M13" s="263"/>
      <c r="N13" s="153"/>
      <c r="O13" s="263"/>
      <c r="P13" s="153"/>
      <c r="Q13" s="159"/>
      <c r="R13" s="52"/>
      <c r="T13" s="58" t="str">
        <f>'[1]SetUp Officials'!P27</f>
        <v> </v>
      </c>
    </row>
    <row r="14" s="5" customFormat="1" ht="9.6" customHeight="1" spans="1:20">
      <c r="A14" s="162"/>
      <c r="B14" s="154"/>
      <c r="C14" s="154"/>
      <c r="D14" s="199"/>
      <c r="E14" s="153"/>
      <c r="F14" s="153"/>
      <c r="H14" s="153"/>
      <c r="I14" s="274"/>
      <c r="J14" s="200" t="s">
        <v>65</v>
      </c>
      <c r="K14" s="201"/>
      <c r="L14" s="224" t="str">
        <f>J10</f>
        <v>ANUP MAHADEV BANGARGI</v>
      </c>
      <c r="M14" s="268"/>
      <c r="N14" s="153"/>
      <c r="O14" s="263"/>
      <c r="P14" s="153"/>
      <c r="Q14" s="159"/>
      <c r="R14" s="52"/>
      <c r="T14" s="58" t="str">
        <f>'[1]SetUp Officials'!P28</f>
        <v> </v>
      </c>
    </row>
    <row r="15" s="5" customFormat="1" ht="9.6" customHeight="1" spans="1:20">
      <c r="A15" s="162">
        <v>3</v>
      </c>
      <c r="B15" s="43">
        <f>IF($D15="","",VLOOKUP($D15,'[1]Boys Do Main Draw Prep'!$A$7:$V$21,20))</f>
        <v>0</v>
      </c>
      <c r="C15" s="43">
        <f>IF($D15="","",VLOOKUP($D15,'[1]Boys Do Main Draw Prep'!$A$7:$V$21,21))</f>
        <v>208</v>
      </c>
      <c r="D15" s="44">
        <v>8</v>
      </c>
      <c r="E15" s="43" t="str">
        <f>UPPER(IF($D15="","",VLOOKUP($D15,'[1]Boys Do Main Draw Prep'!$A$7:$V$21,2)))</f>
        <v>AKHILESH S D</v>
      </c>
      <c r="F15" s="43">
        <f>IF($D15="","",VLOOKUP($D15,'[1]Boys Do Main Draw Prep'!$A$7:$V$21,3))</f>
        <v>426761</v>
      </c>
      <c r="G15" s="270"/>
      <c r="H15" s="43" t="str">
        <f>IF($D15="","",VLOOKUP($D15,'[1]Boys Do Main Draw Prep'!$A$7:$V$21,4))</f>
        <v>(TN)</v>
      </c>
      <c r="I15" s="262"/>
      <c r="J15" s="153"/>
      <c r="K15" s="272"/>
      <c r="L15" s="154" t="s">
        <v>215</v>
      </c>
      <c r="M15" s="272"/>
      <c r="N15" s="266"/>
      <c r="O15" s="263"/>
      <c r="P15" s="153"/>
      <c r="Q15" s="159"/>
      <c r="R15" s="52"/>
      <c r="T15" s="58" t="str">
        <f>'[1]SetUp Officials'!P29</f>
        <v> </v>
      </c>
    </row>
    <row r="16" s="5" customFormat="1" ht="9.6" customHeight="1" spans="1:20">
      <c r="A16" s="162"/>
      <c r="B16" s="154"/>
      <c r="C16" s="154"/>
      <c r="D16" s="154"/>
      <c r="E16" s="43" t="str">
        <f>UPPER(IF($D15="","",VLOOKUP($D15,'[1]Boys Do Main Draw Prep'!$A$7:$V$21,7)))</f>
        <v>ALLEN CHRIS JOEL D</v>
      </c>
      <c r="F16" s="43">
        <f>IF($D15="","",VLOOKUP($D15,'[1]Boys Do Main Draw Prep'!$A$7:$V$21,8))</f>
        <v>431780</v>
      </c>
      <c r="G16" s="270"/>
      <c r="H16" s="43" t="str">
        <f>IF($D15="","",VLOOKUP($D15,'[1]Boys Do Main Draw Prep'!$A$7:$V$21,9))</f>
        <v>(TN)</v>
      </c>
      <c r="I16" s="264"/>
      <c r="J16" s="155" t="str">
        <f>IF(I16="a",E15,IF(I16="b",E17,""))</f>
        <v/>
      </c>
      <c r="K16" s="272"/>
      <c r="L16" s="153"/>
      <c r="M16" s="272"/>
      <c r="N16" s="153"/>
      <c r="O16" s="263"/>
      <c r="P16" s="153"/>
      <c r="Q16" s="159"/>
      <c r="R16" s="52"/>
      <c r="T16" s="75" t="str">
        <f>'[1]SetUp Officials'!P30</f>
        <v>None</v>
      </c>
    </row>
    <row r="17" s="5" customFormat="1" ht="9.6" customHeight="1" spans="1:18">
      <c r="A17" s="162"/>
      <c r="B17" s="154"/>
      <c r="C17" s="154"/>
      <c r="D17" s="199"/>
      <c r="E17" s="153"/>
      <c r="F17" s="153"/>
      <c r="H17" s="153"/>
      <c r="I17" s="265"/>
      <c r="J17" s="266" t="str">
        <f>E15</f>
        <v>AKHILESH S D</v>
      </c>
      <c r="K17" s="275"/>
      <c r="L17" s="153"/>
      <c r="M17" s="272"/>
      <c r="N17" s="153"/>
      <c r="O17" s="263"/>
      <c r="P17" s="153"/>
      <c r="Q17" s="159"/>
      <c r="R17" s="52"/>
    </row>
    <row r="18" s="5" customFormat="1" ht="9.6" customHeight="1" spans="1:18">
      <c r="A18" s="162"/>
      <c r="B18" s="154"/>
      <c r="C18" s="154"/>
      <c r="D18" s="199"/>
      <c r="E18" s="153"/>
      <c r="F18" s="153"/>
      <c r="H18" s="194" t="s">
        <v>65</v>
      </c>
      <c r="I18" s="201"/>
      <c r="J18" s="224" t="str">
        <f>E16</f>
        <v>ALLEN CHRIS JOEL D</v>
      </c>
      <c r="K18" s="264"/>
      <c r="L18" s="153"/>
      <c r="M18" s="272"/>
      <c r="N18" s="153"/>
      <c r="O18" s="263"/>
      <c r="P18" s="153"/>
      <c r="Q18" s="159"/>
      <c r="R18" s="52"/>
    </row>
    <row r="19" s="5" customFormat="1" ht="9.6" customHeight="1" spans="1:18">
      <c r="A19" s="162">
        <v>4</v>
      </c>
      <c r="B19" s="43">
        <f>IF($D19="","",VLOOKUP($D19,'[1]Boys Do Main Draw Prep'!$A$7:$V$21,20))</f>
        <v>0</v>
      </c>
      <c r="C19" s="43">
        <f>IF($D19="","",VLOOKUP($D19,'[1]Boys Do Main Draw Prep'!$A$7:$V$21,21))</f>
        <v>313</v>
      </c>
      <c r="D19" s="44">
        <v>12</v>
      </c>
      <c r="E19" s="43" t="str">
        <f>UPPER(IF($D19="","",VLOOKUP($D19,'[1]Boys Do Main Draw Prep'!$A$7:$V$21,2)))</f>
        <v>  SUHITH REDDY LANKA</v>
      </c>
      <c r="F19" s="43">
        <f>IF($D19="","",VLOOKUP($D19,'[1]Boys Do Main Draw Prep'!$A$7:$V$21,3))</f>
        <v>413783</v>
      </c>
      <c r="G19" s="270"/>
      <c r="H19" s="43" t="str">
        <f>IF($D19="","",VLOOKUP($D19,'[1]Boys Do Main Draw Prep'!$A$7:$V$21,4))</f>
        <v>(TS)</v>
      </c>
      <c r="I19" s="271"/>
      <c r="J19" s="154" t="s">
        <v>216</v>
      </c>
      <c r="K19" s="263"/>
      <c r="L19" s="266"/>
      <c r="M19" s="275"/>
      <c r="N19" s="153"/>
      <c r="O19" s="263"/>
      <c r="P19" s="153"/>
      <c r="Q19" s="159"/>
      <c r="R19" s="52"/>
    </row>
    <row r="20" s="5" customFormat="1" ht="9.6" customHeight="1" spans="1:18">
      <c r="A20" s="162"/>
      <c r="B20" s="154"/>
      <c r="C20" s="154"/>
      <c r="D20" s="154"/>
      <c r="E20" s="43" t="str">
        <f>UPPER(IF($D19="","",VLOOKUP($D19,'[1]Boys Do Main Draw Prep'!$A$7:$V$21,7)))</f>
        <v>SHEIKH IFTIKHAR MOHAMMAD </v>
      </c>
      <c r="F20" s="43">
        <f>IF($D19="","",VLOOKUP($D19,'[1]Boys Do Main Draw Prep'!$A$7:$V$21,8))</f>
        <v>414987</v>
      </c>
      <c r="G20" s="270"/>
      <c r="H20" s="43" t="str">
        <f>IF($D19="","",VLOOKUP($D19,'[1]Boys Do Main Draw Prep'!$A$7:$V$21,9))</f>
        <v>(AS)</v>
      </c>
      <c r="I20" s="264"/>
      <c r="J20" s="153"/>
      <c r="K20" s="263"/>
      <c r="L20" s="153"/>
      <c r="M20" s="276"/>
      <c r="N20" s="153"/>
      <c r="O20" s="263"/>
      <c r="P20" s="153"/>
      <c r="Q20" s="159"/>
      <c r="R20" s="52"/>
    </row>
    <row r="21" s="5" customFormat="1" ht="9.6" customHeight="1" spans="1:18">
      <c r="A21" s="162"/>
      <c r="B21" s="154"/>
      <c r="C21" s="154"/>
      <c r="D21" s="154"/>
      <c r="E21" s="153"/>
      <c r="F21" s="153"/>
      <c r="H21" s="153"/>
      <c r="I21" s="274"/>
      <c r="J21" s="153"/>
      <c r="K21" s="263"/>
      <c r="L21" s="153"/>
      <c r="M21" s="265"/>
      <c r="N21" s="266" t="str">
        <f>L13</f>
        <v>NIRAV D SHETTY</v>
      </c>
      <c r="O21" s="263"/>
      <c r="P21" s="153"/>
      <c r="Q21" s="159"/>
      <c r="R21" s="52"/>
    </row>
    <row r="22" s="5" customFormat="1" ht="9.6" customHeight="1" spans="1:18">
      <c r="A22" s="162"/>
      <c r="B22" s="154"/>
      <c r="C22" s="154"/>
      <c r="D22" s="154"/>
      <c r="E22" s="153"/>
      <c r="F22" s="153"/>
      <c r="H22" s="153"/>
      <c r="I22" s="274"/>
      <c r="J22" s="153"/>
      <c r="K22" s="263"/>
      <c r="L22" s="200" t="s">
        <v>65</v>
      </c>
      <c r="M22" s="201"/>
      <c r="N22" s="224" t="str">
        <f>L14</f>
        <v>ANUP MAHADEV BANGARGI</v>
      </c>
      <c r="O22" s="268"/>
      <c r="P22" s="153"/>
      <c r="Q22" s="159"/>
      <c r="R22" s="52"/>
    </row>
    <row r="23" s="5" customFormat="1" ht="9.6" customHeight="1" spans="1:18">
      <c r="A23" s="260">
        <v>5</v>
      </c>
      <c r="B23" s="43">
        <f>IF($D23="","",VLOOKUP($D23,'[1]Boys Do Main Draw Prep'!$A$7:$V$21,20))</f>
        <v>0</v>
      </c>
      <c r="C23" s="43">
        <f>IF($D23="","",VLOOKUP($D23,'[1]Boys Do Main Draw Prep'!$A$7:$V$21,21))</f>
        <v>107</v>
      </c>
      <c r="D23" s="44">
        <v>3</v>
      </c>
      <c r="E23" s="45" t="str">
        <f>UPPER(IF($D23="","",VLOOKUP($D23,'[1]Boys Do Main Draw Prep'!$A$7:$V$21,2)))</f>
        <v>OGES THEYJO JAYA PRAKASH</v>
      </c>
      <c r="F23" s="45">
        <f>IF($D23="","",VLOOKUP($D23,'[1]Boys Do Main Draw Prep'!$A$7:$V$21,3))</f>
        <v>413715</v>
      </c>
      <c r="G23" s="261"/>
      <c r="H23" s="45" t="str">
        <f>IF($D23="","",VLOOKUP($D23,'[1]Boys Do Main Draw Prep'!$A$7:$V$21,4))</f>
        <v>(TN)</v>
      </c>
      <c r="I23" s="262"/>
      <c r="J23" s="153"/>
      <c r="K23" s="263"/>
      <c r="L23" s="153"/>
      <c r="M23" s="272"/>
      <c r="N23" s="154" t="s">
        <v>217</v>
      </c>
      <c r="O23" s="272"/>
      <c r="P23" s="153"/>
      <c r="Q23" s="159"/>
      <c r="R23" s="52"/>
    </row>
    <row r="24" s="5" customFormat="1" ht="9.6" customHeight="1" spans="1:18">
      <c r="A24" s="162"/>
      <c r="B24" s="154"/>
      <c r="C24" s="154"/>
      <c r="D24" s="154"/>
      <c r="E24" s="45" t="str">
        <f>UPPER(IF($D23="","",VLOOKUP($D23,'[1]Boys Do Main Draw Prep'!$A$7:$V$21,7)))</f>
        <v>GAGAN RAKESH VIMAL</v>
      </c>
      <c r="F24" s="45">
        <f>IF($D23="","",VLOOKUP($D23,'[1]Boys Do Main Draw Prep'!$A$7:$V$21,8))</f>
        <v>418736</v>
      </c>
      <c r="G24" s="261"/>
      <c r="H24" s="45" t="str">
        <f>IF($D23="","",VLOOKUP($D23,'[1]Boys Do Main Draw Prep'!$A$7:$V$21,9))</f>
        <v>(TN)</v>
      </c>
      <c r="I24" s="264"/>
      <c r="J24" s="155" t="str">
        <f>IF(I24="a",E23,IF(I24="b",E25,""))</f>
        <v/>
      </c>
      <c r="K24" s="263"/>
      <c r="L24" s="153"/>
      <c r="M24" s="272"/>
      <c r="N24" s="153"/>
      <c r="O24" s="272"/>
      <c r="P24" s="153"/>
      <c r="Q24" s="159"/>
      <c r="R24" s="52"/>
    </row>
    <row r="25" s="5" customFormat="1" ht="9.6" customHeight="1" spans="1:18">
      <c r="A25" s="162"/>
      <c r="B25" s="154"/>
      <c r="C25" s="154"/>
      <c r="D25" s="154"/>
      <c r="E25" s="153"/>
      <c r="F25" s="153"/>
      <c r="H25" s="153"/>
      <c r="I25" s="265"/>
      <c r="J25" s="266" t="str">
        <f>E27</f>
        <v>AZMEER SHAIKH</v>
      </c>
      <c r="K25" s="267"/>
      <c r="L25" s="153"/>
      <c r="M25" s="272"/>
      <c r="N25" s="153"/>
      <c r="O25" s="272"/>
      <c r="P25" s="153"/>
      <c r="Q25" s="159"/>
      <c r="R25" s="52"/>
    </row>
    <row r="26" s="5" customFormat="1" ht="9.6" customHeight="1" spans="1:18">
      <c r="A26" s="162"/>
      <c r="B26" s="154"/>
      <c r="C26" s="154"/>
      <c r="D26" s="154"/>
      <c r="E26" s="153"/>
      <c r="F26" s="153"/>
      <c r="H26" s="194" t="s">
        <v>65</v>
      </c>
      <c r="I26" s="201"/>
      <c r="J26" s="224" t="str">
        <f>E28</f>
        <v>PRANAV NIKHIL GADGIL</v>
      </c>
      <c r="K26" s="268"/>
      <c r="L26" s="153"/>
      <c r="M26" s="272"/>
      <c r="N26" s="153"/>
      <c r="O26" s="272"/>
      <c r="P26" s="153"/>
      <c r="Q26" s="159"/>
      <c r="R26" s="52"/>
    </row>
    <row r="27" s="5" customFormat="1" ht="9.6" customHeight="1" spans="1:18">
      <c r="A27" s="162">
        <v>6</v>
      </c>
      <c r="B27" s="43">
        <f>IF($D27="","",VLOOKUP($D27,'[1]Boys Do Main Draw Prep'!$A$7:$V$21,20))</f>
        <v>0</v>
      </c>
      <c r="C27" s="43">
        <f>IF($D27="","",VLOOKUP($D27,'[1]Boys Do Main Draw Prep'!$A$7:$V$21,21))</f>
        <v>246</v>
      </c>
      <c r="D27" s="44">
        <v>11</v>
      </c>
      <c r="E27" s="43" t="str">
        <f>UPPER(IF($D27="","",VLOOKUP($D27,'[1]Boys Do Main Draw Prep'!$A$7:$V$21,2)))</f>
        <v>AZMEER SHAIKH</v>
      </c>
      <c r="F27" s="43">
        <f>IF($D27="","",VLOOKUP($D27,'[1]Boys Do Main Draw Prep'!$A$7:$V$21,3))</f>
        <v>422462</v>
      </c>
      <c r="G27" s="270"/>
      <c r="H27" s="43" t="str">
        <f>IF($D27="","",VLOOKUP($D27,'[1]Boys Do Main Draw Prep'!$A$7:$V$21,4))</f>
        <v>(MH)</v>
      </c>
      <c r="I27" s="271"/>
      <c r="J27" s="154" t="s">
        <v>218</v>
      </c>
      <c r="K27" s="272"/>
      <c r="L27" s="266"/>
      <c r="M27" s="275"/>
      <c r="N27" s="153"/>
      <c r="O27" s="272"/>
      <c r="P27" s="153"/>
      <c r="Q27" s="159"/>
      <c r="R27" s="52"/>
    </row>
    <row r="28" s="5" customFormat="1" ht="9.6" customHeight="1" spans="1:18">
      <c r="A28" s="162"/>
      <c r="B28" s="154"/>
      <c r="C28" s="154"/>
      <c r="D28" s="154"/>
      <c r="E28" s="43" t="str">
        <f>UPPER(IF($D27="","",VLOOKUP($D27,'[1]Boys Do Main Draw Prep'!$A$7:$V$21,7)))</f>
        <v>PRANAV NIKHIL GADGIL</v>
      </c>
      <c r="F28" s="43">
        <f>IF($D27="","",VLOOKUP($D27,'[1]Boys Do Main Draw Prep'!$A$7:$V$21,8))</f>
        <v>421295</v>
      </c>
      <c r="G28" s="270"/>
      <c r="H28" s="43" t="str">
        <f>IF($D27="","",VLOOKUP($D27,'[1]Boys Do Main Draw Prep'!$A$7:$V$21,9))</f>
        <v>(MH)</v>
      </c>
      <c r="I28" s="264"/>
      <c r="J28" s="153"/>
      <c r="K28" s="272"/>
      <c r="L28" s="153"/>
      <c r="M28" s="276"/>
      <c r="N28" s="153"/>
      <c r="O28" s="272"/>
      <c r="P28" s="153"/>
      <c r="Q28" s="159"/>
      <c r="R28" s="52"/>
    </row>
    <row r="29" s="5" customFormat="1" ht="9.6" customHeight="1" spans="1:18">
      <c r="A29" s="162"/>
      <c r="B29" s="154"/>
      <c r="C29" s="154"/>
      <c r="D29" s="199"/>
      <c r="E29" s="153"/>
      <c r="F29" s="153"/>
      <c r="H29" s="153"/>
      <c r="I29" s="274"/>
      <c r="J29" s="153"/>
      <c r="K29" s="265"/>
      <c r="L29" s="266" t="str">
        <f>J33</f>
        <v>MAHALINGAM A KANDHAVEL</v>
      </c>
      <c r="M29" s="272"/>
      <c r="N29" s="153"/>
      <c r="O29" s="272"/>
      <c r="P29" s="153"/>
      <c r="Q29" s="159"/>
      <c r="R29" s="52"/>
    </row>
    <row r="30" s="5" customFormat="1" ht="9.6" customHeight="1" spans="1:18">
      <c r="A30" s="162"/>
      <c r="B30" s="154"/>
      <c r="C30" s="154"/>
      <c r="D30" s="199"/>
      <c r="E30" s="153"/>
      <c r="F30" s="153"/>
      <c r="H30" s="153"/>
      <c r="I30" s="274"/>
      <c r="J30" s="200" t="s">
        <v>65</v>
      </c>
      <c r="K30" s="201"/>
      <c r="L30" s="224" t="str">
        <f>J34</f>
        <v>KAVIN KARTHIK K S</v>
      </c>
      <c r="M30" s="264"/>
      <c r="N30" s="153"/>
      <c r="O30" s="272"/>
      <c r="P30" s="153"/>
      <c r="Q30" s="159"/>
      <c r="R30" s="52"/>
    </row>
    <row r="31" s="5" customFormat="1" ht="9.6" customHeight="1" spans="1:18">
      <c r="A31" s="162">
        <v>7</v>
      </c>
      <c r="B31" s="43">
        <f>IF($D31="","",VLOOKUP($D31,'[1]Boys Do Main Draw Prep'!$A$7:$V$21,20))</f>
        <v>0</v>
      </c>
      <c r="C31" s="43">
        <f>IF($D31="","",VLOOKUP($D31,'[1]Boys Do Main Draw Prep'!$A$7:$V$21,21))</f>
        <v>141</v>
      </c>
      <c r="D31" s="44">
        <v>5</v>
      </c>
      <c r="E31" s="43" t="str">
        <f>UPPER(IF($D31="","",VLOOKUP($D31,'[1]Boys Do Main Draw Prep'!$A$7:$V$21,2)))</f>
        <v>DHIRAJ V REDDY</v>
      </c>
      <c r="F31" s="43">
        <f>IF($D31="","",VLOOKUP($D31,'[1]Boys Do Main Draw Prep'!$A$7:$V$21,3))</f>
        <v>424471</v>
      </c>
      <c r="G31" s="270"/>
      <c r="H31" s="43" t="str">
        <f>IF($D31="","",VLOOKUP($D31,'[1]Boys Do Main Draw Prep'!$A$7:$V$21,4))</f>
        <v>(TS)</v>
      </c>
      <c r="I31" s="262"/>
      <c r="J31" s="153"/>
      <c r="K31" s="272"/>
      <c r="L31" s="154" t="s">
        <v>219</v>
      </c>
      <c r="M31" s="263"/>
      <c r="N31" s="266"/>
      <c r="O31" s="272"/>
      <c r="P31" s="153"/>
      <c r="Q31" s="159"/>
      <c r="R31" s="52"/>
    </row>
    <row r="32" s="5" customFormat="1" ht="9.6" customHeight="1" spans="1:18">
      <c r="A32" s="162"/>
      <c r="B32" s="154"/>
      <c r="C32" s="154"/>
      <c r="D32" s="154"/>
      <c r="E32" s="43" t="str">
        <f>UPPER(IF($D31="","",VLOOKUP($D31,'[1]Boys Do Main Draw Prep'!$A$7:$V$21,7)))</f>
        <v>PRANAV DNYANESHWAR KORADE</v>
      </c>
      <c r="F32" s="43">
        <f>IF($D31="","",VLOOKUP($D31,'[1]Boys Do Main Draw Prep'!$A$7:$V$21,8))</f>
        <v>424502</v>
      </c>
      <c r="G32" s="270"/>
      <c r="H32" s="43" t="str">
        <f>IF($D31="","",VLOOKUP($D31,'[1]Boys Do Main Draw Prep'!$A$7:$V$21,9))</f>
        <v>(MH)</v>
      </c>
      <c r="I32" s="264"/>
      <c r="J32" s="155" t="str">
        <f>IF(I32="a",E31,IF(I32="b",E33,""))</f>
        <v/>
      </c>
      <c r="K32" s="272"/>
      <c r="L32" s="153"/>
      <c r="M32" s="263"/>
      <c r="N32" s="153"/>
      <c r="O32" s="272"/>
      <c r="P32" s="153"/>
      <c r="Q32" s="159"/>
      <c r="R32" s="52"/>
    </row>
    <row r="33" s="5" customFormat="1" ht="9.6" customHeight="1" spans="1:18">
      <c r="A33" s="162"/>
      <c r="B33" s="154"/>
      <c r="C33" s="154"/>
      <c r="D33" s="199"/>
      <c r="E33" s="153"/>
      <c r="F33" s="153"/>
      <c r="H33" s="153"/>
      <c r="I33" s="265"/>
      <c r="J33" s="266" t="str">
        <f>E35</f>
        <v>MAHALINGAM A KANDHAVEL</v>
      </c>
      <c r="K33" s="275"/>
      <c r="L33" s="153"/>
      <c r="M33" s="263"/>
      <c r="N33" s="153"/>
      <c r="O33" s="272"/>
      <c r="P33" s="153"/>
      <c r="Q33" s="159"/>
      <c r="R33" s="52"/>
    </row>
    <row r="34" s="5" customFormat="1" ht="9.6" customHeight="1" spans="1:18">
      <c r="A34" s="162"/>
      <c r="B34" s="154"/>
      <c r="C34" s="154"/>
      <c r="D34" s="199"/>
      <c r="E34" s="153"/>
      <c r="F34" s="153"/>
      <c r="H34" s="194" t="s">
        <v>65</v>
      </c>
      <c r="I34" s="201"/>
      <c r="J34" s="224" t="str">
        <f>E36</f>
        <v>KAVIN KARTHIK K S</v>
      </c>
      <c r="K34" s="264"/>
      <c r="L34" s="153"/>
      <c r="M34" s="263"/>
      <c r="N34" s="153"/>
      <c r="O34" s="272"/>
      <c r="P34" s="153"/>
      <c r="Q34" s="159"/>
      <c r="R34" s="52"/>
    </row>
    <row r="35" s="5" customFormat="1" ht="9.6" customHeight="1" spans="1:18">
      <c r="A35" s="162">
        <v>8</v>
      </c>
      <c r="B35" s="43">
        <f>IF($D35="","",VLOOKUP($D35,'[1]Boys Do Main Draw Prep'!$A$7:$V$21,20))</f>
        <v>0</v>
      </c>
      <c r="C35" s="43">
        <f>IF($D35="","",VLOOKUP($D35,'[1]Boys Do Main Draw Prep'!$A$7:$V$21,21))</f>
        <v>161</v>
      </c>
      <c r="D35" s="44">
        <v>6</v>
      </c>
      <c r="E35" s="43" t="str">
        <f>UPPER(IF($D35="","",VLOOKUP($D35,'[1]Boys Do Main Draw Prep'!$A$7:$V$21,2)))</f>
        <v>MAHALINGAM A KANDHAVEL</v>
      </c>
      <c r="F35" s="43">
        <f>IF($D35="","",VLOOKUP($D35,'[1]Boys Do Main Draw Prep'!$A$7:$V$21,3))</f>
        <v>422897</v>
      </c>
      <c r="G35" s="270"/>
      <c r="H35" s="43" t="str">
        <f>IF($D35="","",VLOOKUP($D35,'[1]Boys Do Main Draw Prep'!$A$7:$V$21,4))</f>
        <v>(TN)</v>
      </c>
      <c r="I35" s="271"/>
      <c r="J35" s="154" t="s">
        <v>220</v>
      </c>
      <c r="K35" s="263"/>
      <c r="L35" s="266"/>
      <c r="M35" s="267"/>
      <c r="N35" s="153"/>
      <c r="O35" s="272"/>
      <c r="P35" s="153"/>
      <c r="Q35" s="159"/>
      <c r="R35" s="52"/>
    </row>
    <row r="36" s="5" customFormat="1" ht="9.6" customHeight="1" spans="1:18">
      <c r="A36" s="162"/>
      <c r="B36" s="154"/>
      <c r="C36" s="154"/>
      <c r="D36" s="154"/>
      <c r="E36" s="43" t="str">
        <f>UPPER(IF($D35="","",VLOOKUP($D35,'[1]Boys Do Main Draw Prep'!$A$7:$V$21,7)))</f>
        <v>KAVIN KARTHIK K S</v>
      </c>
      <c r="F36" s="43">
        <f>IF($D35="","",VLOOKUP($D35,'[1]Boys Do Main Draw Prep'!$A$7:$V$21,8))</f>
        <v>421319</v>
      </c>
      <c r="G36" s="270"/>
      <c r="H36" s="43" t="str">
        <f>IF($D35="","",VLOOKUP($D35,'[1]Boys Do Main Draw Prep'!$A$7:$V$21,9))</f>
        <v>(TN)</v>
      </c>
      <c r="I36" s="264"/>
      <c r="J36" s="153"/>
      <c r="K36" s="263"/>
      <c r="L36" s="153"/>
      <c r="M36" s="273"/>
      <c r="N36" s="153"/>
      <c r="O36" s="272"/>
      <c r="P36" s="153"/>
      <c r="Q36" s="159"/>
      <c r="R36" s="52"/>
    </row>
    <row r="37" s="5" customFormat="1" ht="9.6" customHeight="1" spans="1:18">
      <c r="A37" s="162"/>
      <c r="B37" s="154"/>
      <c r="C37" s="154"/>
      <c r="D37" s="199"/>
      <c r="E37" s="153"/>
      <c r="F37" s="153"/>
      <c r="H37" s="153"/>
      <c r="I37" s="274"/>
      <c r="J37" s="153"/>
      <c r="K37" s="263"/>
      <c r="L37" s="153"/>
      <c r="M37" s="263"/>
      <c r="N37" s="153"/>
      <c r="O37" s="265"/>
      <c r="P37" s="277" t="str">
        <f>N21</f>
        <v>NIRAV D SHETTY</v>
      </c>
      <c r="Q37" s="278"/>
      <c r="R37" s="52"/>
    </row>
    <row r="38" s="5" customFormat="1" ht="9.6" customHeight="1" spans="1:18">
      <c r="A38" s="162"/>
      <c r="B38" s="154"/>
      <c r="C38" s="154"/>
      <c r="D38" s="199"/>
      <c r="E38" s="153"/>
      <c r="F38" s="153"/>
      <c r="H38" s="153"/>
      <c r="I38" s="274"/>
      <c r="J38" s="153"/>
      <c r="K38" s="263"/>
      <c r="L38" s="153"/>
      <c r="M38" s="263"/>
      <c r="N38" s="200" t="s">
        <v>65</v>
      </c>
      <c r="O38" s="201"/>
      <c r="P38" s="220" t="str">
        <f>N22</f>
        <v>ANUP MAHADEV BANGARGI</v>
      </c>
      <c r="Q38" s="279"/>
      <c r="R38" s="52"/>
    </row>
    <row r="39" s="5" customFormat="1" ht="9.6" customHeight="1" spans="1:18">
      <c r="A39" s="162">
        <v>9</v>
      </c>
      <c r="B39" s="43">
        <f>IF($D39="","",VLOOKUP($D39,'[1]Boys Do Main Draw Prep'!$A$7:$V$21,20))</f>
        <v>0</v>
      </c>
      <c r="C39" s="43">
        <f>IF($D39="","",VLOOKUP($D39,'[1]Boys Do Main Draw Prep'!$A$7:$V$21,21))</f>
        <v>219</v>
      </c>
      <c r="D39" s="44">
        <v>9</v>
      </c>
      <c r="E39" s="43" t="str">
        <f>UPPER(IF($D39="","",VLOOKUP($D39,'[1]Boys Do Main Draw Prep'!$A$7:$V$21,2)))</f>
        <v>RAKSHAK TARUN V</v>
      </c>
      <c r="F39" s="43">
        <f>IF($D39="","",VLOOKUP($D39,'[1]Boys Do Main Draw Prep'!$A$7:$V$21,3))</f>
        <v>418804</v>
      </c>
      <c r="G39" s="270"/>
      <c r="H39" s="43" t="str">
        <f>IF($D39="","",VLOOKUP($D39,'[1]Boys Do Main Draw Prep'!$A$7:$V$21,4))</f>
        <v>(TN)</v>
      </c>
      <c r="I39" s="262"/>
      <c r="J39" s="153"/>
      <c r="K39" s="263"/>
      <c r="L39" s="153"/>
      <c r="M39" s="263"/>
      <c r="N39" s="153"/>
      <c r="O39" s="272"/>
      <c r="P39" s="223" t="s">
        <v>221</v>
      </c>
      <c r="Q39" s="159"/>
      <c r="R39" s="52"/>
    </row>
    <row r="40" s="5" customFormat="1" ht="9.6" customHeight="1" spans="1:18">
      <c r="A40" s="162"/>
      <c r="B40" s="154"/>
      <c r="C40" s="154"/>
      <c r="D40" s="154"/>
      <c r="E40" s="43" t="str">
        <f>UPPER(IF($D39="","",VLOOKUP($D39,'[1]Boys Do Main Draw Prep'!$A$7:$V$21,7)))</f>
        <v>KRISHNA TEJA RAJA</v>
      </c>
      <c r="F40" s="43">
        <f>IF($D39="","",VLOOKUP($D39,'[1]Boys Do Main Draw Prep'!$A$7:$V$21,8))</f>
        <v>415391</v>
      </c>
      <c r="G40" s="270"/>
      <c r="H40" s="43" t="str">
        <f>IF($D39="","",VLOOKUP($D39,'[1]Boys Do Main Draw Prep'!$A$7:$V$21,9))</f>
        <v>(TN)</v>
      </c>
      <c r="I40" s="264"/>
      <c r="J40" s="155" t="str">
        <f>IF(I40="a",E39,IF(I40="b",E41,""))</f>
        <v/>
      </c>
      <c r="K40" s="263"/>
      <c r="L40" s="153"/>
      <c r="M40" s="263"/>
      <c r="N40" s="153"/>
      <c r="O40" s="272"/>
      <c r="P40" s="153"/>
      <c r="Q40" s="280"/>
      <c r="R40" s="52"/>
    </row>
    <row r="41" s="5" customFormat="1" ht="9.6" customHeight="1" spans="1:18">
      <c r="A41" s="162"/>
      <c r="B41" s="154"/>
      <c r="C41" s="154"/>
      <c r="D41" s="199"/>
      <c r="E41" s="153"/>
      <c r="F41" s="153"/>
      <c r="H41" s="153"/>
      <c r="I41" s="265"/>
      <c r="J41" s="266" t="str">
        <f>E43</f>
        <v>IRFAN HUSSAIN</v>
      </c>
      <c r="K41" s="267"/>
      <c r="L41" s="153"/>
      <c r="M41" s="263"/>
      <c r="N41" s="153"/>
      <c r="O41" s="272"/>
      <c r="P41" s="153"/>
      <c r="Q41" s="159"/>
      <c r="R41" s="52"/>
    </row>
    <row r="42" s="5" customFormat="1" ht="9.6" customHeight="1" spans="1:18">
      <c r="A42" s="162"/>
      <c r="B42" s="154"/>
      <c r="C42" s="154"/>
      <c r="D42" s="199"/>
      <c r="E42" s="153"/>
      <c r="F42" s="153"/>
      <c r="H42" s="194" t="s">
        <v>65</v>
      </c>
      <c r="I42" s="201"/>
      <c r="J42" s="224" t="str">
        <f>E44</f>
        <v>ADITYA VARDHAN DUDDUPUDI</v>
      </c>
      <c r="K42" s="268"/>
      <c r="L42" s="153"/>
      <c r="M42" s="263"/>
      <c r="N42" s="153"/>
      <c r="O42" s="272"/>
      <c r="P42" s="153"/>
      <c r="Q42" s="159"/>
      <c r="R42" s="52"/>
    </row>
    <row r="43" s="5" customFormat="1" ht="9.6" customHeight="1" spans="1:18">
      <c r="A43" s="162">
        <v>10</v>
      </c>
      <c r="B43" s="43">
        <f>IF($D43="","",VLOOKUP($D43,'[1]Boys Do Main Draw Prep'!$A$7:$V$21,20))</f>
        <v>0</v>
      </c>
      <c r="C43" s="43">
        <f>IF($D43="","",VLOOKUP($D43,'[1]Boys Do Main Draw Prep'!$A$7:$V$21,21))</f>
        <v>420</v>
      </c>
      <c r="D43" s="44">
        <v>14</v>
      </c>
      <c r="E43" s="43" t="str">
        <f>UPPER(IF($D43="","",VLOOKUP($D43,'[1]Boys Do Main Draw Prep'!$A$7:$V$21,2)))</f>
        <v>IRFAN HUSSAIN</v>
      </c>
      <c r="F43" s="43">
        <f>IF($D43="","",VLOOKUP($D43,'[1]Boys Do Main Draw Prep'!$A$7:$V$21,3))</f>
        <v>401528</v>
      </c>
      <c r="G43" s="270"/>
      <c r="H43" s="43" t="str">
        <f>IF($D43="","",VLOOKUP($D43,'[1]Boys Do Main Draw Prep'!$A$7:$V$21,4))</f>
        <v>(TN)</v>
      </c>
      <c r="I43" s="271"/>
      <c r="J43" s="154" t="s">
        <v>222</v>
      </c>
      <c r="K43" s="272"/>
      <c r="L43" s="266"/>
      <c r="M43" s="267"/>
      <c r="N43" s="153"/>
      <c r="O43" s="272"/>
      <c r="P43" s="153"/>
      <c r="Q43" s="159"/>
      <c r="R43" s="52"/>
    </row>
    <row r="44" s="5" customFormat="1" ht="9.6" customHeight="1" spans="1:18">
      <c r="A44" s="162"/>
      <c r="B44" s="154"/>
      <c r="C44" s="154"/>
      <c r="D44" s="154"/>
      <c r="E44" s="43" t="str">
        <f>UPPER(IF($D43="","",VLOOKUP($D43,'[1]Boys Do Main Draw Prep'!$A$7:$V$21,7)))</f>
        <v>ADITYA VARDHAN DUDDUPUDI</v>
      </c>
      <c r="F44" s="43">
        <f>IF($D43="","",VLOOKUP($D43,'[1]Boys Do Main Draw Prep'!$A$7:$V$21,8))</f>
        <v>414389</v>
      </c>
      <c r="G44" s="270"/>
      <c r="H44" s="43" t="str">
        <f>IF($D43="","",VLOOKUP($D43,'[1]Boys Do Main Draw Prep'!$A$7:$V$21,9))</f>
        <v>(TS)</v>
      </c>
      <c r="I44" s="264"/>
      <c r="J44" s="153"/>
      <c r="K44" s="272"/>
      <c r="L44" s="153"/>
      <c r="M44" s="273"/>
      <c r="N44" s="153"/>
      <c r="O44" s="272"/>
      <c r="P44" s="153"/>
      <c r="Q44" s="159"/>
      <c r="R44" s="52"/>
    </row>
    <row r="45" s="5" customFormat="1" ht="9.6" customHeight="1" spans="1:18">
      <c r="A45" s="162"/>
      <c r="B45" s="154"/>
      <c r="C45" s="154"/>
      <c r="D45" s="199"/>
      <c r="E45" s="153"/>
      <c r="F45" s="153"/>
      <c r="H45" s="153"/>
      <c r="I45" s="274"/>
      <c r="J45" s="153"/>
      <c r="K45" s="265"/>
      <c r="L45" s="266" t="str">
        <f>J41</f>
        <v>IRFAN HUSSAIN</v>
      </c>
      <c r="M45" s="263"/>
      <c r="N45" s="153"/>
      <c r="O45" s="272"/>
      <c r="P45" s="153"/>
      <c r="Q45" s="159"/>
      <c r="R45" s="52"/>
    </row>
    <row r="46" s="5" customFormat="1" ht="9.6" customHeight="1" spans="1:18">
      <c r="A46" s="162"/>
      <c r="B46" s="154"/>
      <c r="C46" s="154"/>
      <c r="D46" s="199"/>
      <c r="E46" s="153"/>
      <c r="F46" s="153"/>
      <c r="H46" s="153"/>
      <c r="I46" s="274"/>
      <c r="J46" s="200" t="s">
        <v>65</v>
      </c>
      <c r="K46" s="201"/>
      <c r="L46" s="224" t="str">
        <f>J42</f>
        <v>ADITYA VARDHAN DUDDUPUDI</v>
      </c>
      <c r="M46" s="268"/>
      <c r="N46" s="153"/>
      <c r="O46" s="272"/>
      <c r="P46" s="153"/>
      <c r="Q46" s="159"/>
      <c r="R46" s="52"/>
    </row>
    <row r="47" s="5" customFormat="1" ht="9.6" customHeight="1" spans="1:18">
      <c r="A47" s="162">
        <v>11</v>
      </c>
      <c r="B47" s="43">
        <f>IF($D47="","",VLOOKUP($D47,'[1]Boys Do Main Draw Prep'!$A$7:$V$21,20))</f>
        <v>0</v>
      </c>
      <c r="C47" s="43">
        <f>IF($D47="","",VLOOKUP($D47,'[1]Boys Do Main Draw Prep'!$A$7:$V$21,21))</f>
        <v>234</v>
      </c>
      <c r="D47" s="44">
        <v>10</v>
      </c>
      <c r="E47" s="43" t="str">
        <f>UPPER(IF($D47="","",VLOOKUP($D47,'[1]Boys Do Main Draw Prep'!$A$7:$V$21,2)))</f>
        <v>SHASHANK MACHERLA THEERTHA </v>
      </c>
      <c r="F47" s="43">
        <f>IF($D47="","",VLOOKUP($D47,'[1]Boys Do Main Draw Prep'!$A$7:$V$21,3))</f>
        <v>410650</v>
      </c>
      <c r="G47" s="270"/>
      <c r="H47" s="43" t="str">
        <f>IF($D47="","",VLOOKUP($D47,'[1]Boys Do Main Draw Prep'!$A$7:$V$21,4))</f>
        <v>(TS)</v>
      </c>
      <c r="I47" s="262"/>
      <c r="J47" s="153"/>
      <c r="K47" s="272"/>
      <c r="L47" s="154" t="s">
        <v>223</v>
      </c>
      <c r="M47" s="272"/>
      <c r="N47" s="266"/>
      <c r="O47" s="272"/>
      <c r="P47" s="153"/>
      <c r="Q47" s="159"/>
      <c r="R47" s="52"/>
    </row>
    <row r="48" s="5" customFormat="1" ht="9.6" customHeight="1" spans="1:18">
      <c r="A48" s="162"/>
      <c r="B48" s="154"/>
      <c r="C48" s="154"/>
      <c r="D48" s="154"/>
      <c r="E48" s="43" t="str">
        <f>UPPER(IF($D47="","",VLOOKUP($D47,'[1]Boys Do Main Draw Prep'!$A$7:$V$21,7)))</f>
        <v>PRASAD INGALE</v>
      </c>
      <c r="F48" s="43">
        <f>IF($D47="","",VLOOKUP($D47,'[1]Boys Do Main Draw Prep'!$A$7:$V$21,8))</f>
        <v>412826</v>
      </c>
      <c r="G48" s="270"/>
      <c r="H48" s="43" t="str">
        <f>IF($D47="","",VLOOKUP($D47,'[1]Boys Do Main Draw Prep'!$A$7:$V$21,9))</f>
        <v>(MH)</v>
      </c>
      <c r="I48" s="264"/>
      <c r="J48" s="155" t="str">
        <f>IF(I48="a",E47,IF(I48="b",E49,""))</f>
        <v/>
      </c>
      <c r="K48" s="272"/>
      <c r="L48" s="153"/>
      <c r="M48" s="272"/>
      <c r="N48" s="153"/>
      <c r="O48" s="272"/>
      <c r="P48" s="153"/>
      <c r="Q48" s="159"/>
      <c r="R48" s="52"/>
    </row>
    <row r="49" s="5" customFormat="1" ht="9.6" customHeight="1" spans="1:18">
      <c r="A49" s="162"/>
      <c r="B49" s="154"/>
      <c r="C49" s="154"/>
      <c r="D49" s="154"/>
      <c r="E49" s="153"/>
      <c r="F49" s="153"/>
      <c r="H49" s="153"/>
      <c r="I49" s="265"/>
      <c r="J49" s="266" t="str">
        <f>E47</f>
        <v>SHASHANK MACHERLA THEERTHA </v>
      </c>
      <c r="K49" s="275"/>
      <c r="L49" s="153"/>
      <c r="M49" s="272"/>
      <c r="N49" s="153"/>
      <c r="O49" s="272"/>
      <c r="P49" s="153"/>
      <c r="Q49" s="159"/>
      <c r="R49" s="52"/>
    </row>
    <row r="50" s="5" customFormat="1" ht="9.6" customHeight="1" spans="1:18">
      <c r="A50" s="162"/>
      <c r="B50" s="154"/>
      <c r="C50" s="154"/>
      <c r="D50" s="154"/>
      <c r="E50" s="153"/>
      <c r="F50" s="153"/>
      <c r="H50" s="194" t="s">
        <v>65</v>
      </c>
      <c r="I50" s="201"/>
      <c r="J50" s="224" t="str">
        <f>E48</f>
        <v>PRASAD INGALE</v>
      </c>
      <c r="K50" s="264"/>
      <c r="L50" s="153"/>
      <c r="M50" s="272"/>
      <c r="N50" s="153"/>
      <c r="O50" s="272"/>
      <c r="P50" s="153"/>
      <c r="Q50" s="159"/>
      <c r="R50" s="52"/>
    </row>
    <row r="51" s="5" customFormat="1" ht="9.6" customHeight="1" spans="1:18">
      <c r="A51" s="260">
        <v>12</v>
      </c>
      <c r="B51" s="43">
        <f>IF($D51="","",VLOOKUP($D51,'[1]Boys Do Main Draw Prep'!$A$7:$V$21,20))</f>
        <v>0</v>
      </c>
      <c r="C51" s="43">
        <f>IF($D51="","",VLOOKUP($D51,'[1]Boys Do Main Draw Prep'!$A$7:$V$21,21))</f>
        <v>130</v>
      </c>
      <c r="D51" s="44">
        <v>4</v>
      </c>
      <c r="E51" s="45" t="str">
        <f>UPPER(IF($D51="","",VLOOKUP($D51,'[1]Boys Do Main Draw Prep'!$A$7:$V$21,2)))</f>
        <v>MAYANK SHARMA</v>
      </c>
      <c r="F51" s="45">
        <f>IF($D51="","",VLOOKUP($D51,'[1]Boys Do Main Draw Prep'!$A$7:$V$21,3))</f>
        <v>427553</v>
      </c>
      <c r="G51" s="261"/>
      <c r="H51" s="45" t="str">
        <f>IF($D51="","",VLOOKUP($D51,'[1]Boys Do Main Draw Prep'!$A$7:$V$21,4))</f>
        <v>(DL)</v>
      </c>
      <c r="I51" s="271"/>
      <c r="J51" s="266" t="s">
        <v>224</v>
      </c>
      <c r="K51" s="263"/>
      <c r="L51" s="266"/>
      <c r="M51" s="275"/>
      <c r="N51" s="153"/>
      <c r="O51" s="272"/>
      <c r="P51" s="153"/>
      <c r="Q51" s="159"/>
      <c r="R51" s="52"/>
    </row>
    <row r="52" s="5" customFormat="1" ht="9.6" customHeight="1" spans="1:18">
      <c r="A52" s="162"/>
      <c r="B52" s="154"/>
      <c r="C52" s="154"/>
      <c r="D52" s="154"/>
      <c r="E52" s="45" t="str">
        <f>UPPER(IF($D51="","",VLOOKUP($D51,'[1]Boys Do Main Draw Prep'!$A$7:$V$21,7)))</f>
        <v>JATIN NAIN</v>
      </c>
      <c r="F52" s="45">
        <f>IF($D51="","",VLOOKUP($D51,'[1]Boys Do Main Draw Prep'!$A$7:$V$21,8))</f>
        <v>430349</v>
      </c>
      <c r="G52" s="261"/>
      <c r="H52" s="45" t="str">
        <f>IF($D51="","",VLOOKUP($D51,'[1]Boys Do Main Draw Prep'!$A$7:$V$21,9))</f>
        <v>(HR)</v>
      </c>
      <c r="I52" s="264"/>
      <c r="J52" s="153"/>
      <c r="K52" s="263"/>
      <c r="L52" s="153"/>
      <c r="M52" s="276"/>
      <c r="N52" s="153"/>
      <c r="O52" s="272"/>
      <c r="P52" s="153"/>
      <c r="Q52" s="159"/>
      <c r="R52" s="52"/>
    </row>
    <row r="53" s="5" customFormat="1" ht="9.6" customHeight="1" spans="1:18">
      <c r="A53" s="162"/>
      <c r="B53" s="154"/>
      <c r="C53" s="154"/>
      <c r="D53" s="154"/>
      <c r="E53" s="153"/>
      <c r="F53" s="153"/>
      <c r="H53" s="153"/>
      <c r="I53" s="274"/>
      <c r="J53" s="153"/>
      <c r="K53" s="263"/>
      <c r="L53" s="153"/>
      <c r="M53" s="265"/>
      <c r="N53" s="266" t="str">
        <f>L45</f>
        <v>IRFAN HUSSAIN</v>
      </c>
      <c r="O53" s="272"/>
      <c r="P53" s="153"/>
      <c r="Q53" s="159"/>
      <c r="R53" s="52"/>
    </row>
    <row r="54" s="5" customFormat="1" ht="9.6" customHeight="1" spans="1:18">
      <c r="A54" s="162"/>
      <c r="B54" s="154"/>
      <c r="C54" s="154"/>
      <c r="D54" s="154"/>
      <c r="E54" s="153"/>
      <c r="F54" s="153"/>
      <c r="H54" s="153"/>
      <c r="I54" s="274"/>
      <c r="J54" s="153"/>
      <c r="K54" s="263"/>
      <c r="L54" s="200" t="s">
        <v>65</v>
      </c>
      <c r="M54" s="201"/>
      <c r="N54" s="224" t="str">
        <f>L46</f>
        <v>ADITYA VARDHAN DUDDUPUDI</v>
      </c>
      <c r="O54" s="264"/>
      <c r="P54" s="153"/>
      <c r="Q54" s="159"/>
      <c r="R54" s="52"/>
    </row>
    <row r="55" s="5" customFormat="1" ht="9.6" customHeight="1" spans="1:18">
      <c r="A55" s="162">
        <v>13</v>
      </c>
      <c r="B55" s="43">
        <f>IF($D55="","",VLOOKUP($D55,'[1]Boys Do Main Draw Prep'!$A$7:$V$21,20))</f>
        <v>0</v>
      </c>
      <c r="C55" s="43">
        <f>IF($D55="","",VLOOKUP($D55,'[1]Boys Do Main Draw Prep'!$A$7:$V$21,21))</f>
        <v>395</v>
      </c>
      <c r="D55" s="44">
        <v>13</v>
      </c>
      <c r="E55" s="43" t="str">
        <f>UPPER(IF($D55="","",VLOOKUP($D55,'[1]Boys Do Main Draw Prep'!$A$7:$V$21,2)))</f>
        <v>SURYA KAMLESH KAKADE</v>
      </c>
      <c r="F55" s="43">
        <f>IF($D55="","",VLOOKUP($D55,'[1]Boys Do Main Draw Prep'!$A$7:$V$21,3))</f>
        <v>432806</v>
      </c>
      <c r="G55" s="270"/>
      <c r="H55" s="43" t="str">
        <f>IF($D55="","",VLOOKUP($D55,'[1]Boys Do Main Draw Prep'!$A$7:$V$21,4))</f>
        <v>(MH)</v>
      </c>
      <c r="I55" s="262"/>
      <c r="J55" s="153"/>
      <c r="K55" s="263"/>
      <c r="L55" s="153"/>
      <c r="M55" s="272"/>
      <c r="N55" s="154" t="s">
        <v>225</v>
      </c>
      <c r="O55" s="263"/>
      <c r="P55" s="153"/>
      <c r="Q55" s="159"/>
      <c r="R55" s="52"/>
    </row>
    <row r="56" s="5" customFormat="1" ht="9.6" customHeight="1" spans="1:18">
      <c r="A56" s="162"/>
      <c r="B56" s="154"/>
      <c r="C56" s="154"/>
      <c r="D56" s="154"/>
      <c r="E56" s="43" t="str">
        <f>UPPER(IF($D55="","",VLOOKUP($D55,'[1]Boys Do Main Draw Prep'!$A$7:$V$21,7)))</f>
        <v>ANTARIKSH PRATAP AJAY VERMA</v>
      </c>
      <c r="F56" s="43">
        <f>IF($D55="","",VLOOKUP($D55,'[1]Boys Do Main Draw Prep'!$A$7:$V$21,8))</f>
        <v>431025</v>
      </c>
      <c r="G56" s="270"/>
      <c r="H56" s="43" t="str">
        <f>IF($D55="","",VLOOKUP($D55,'[1]Boys Do Main Draw Prep'!$A$7:$V$21,9))</f>
        <v>(RJ)</v>
      </c>
      <c r="I56" s="264"/>
      <c r="J56" s="155" t="str">
        <f>IF(I56="a",E55,IF(I56="b",E57,""))</f>
        <v/>
      </c>
      <c r="K56" s="263"/>
      <c r="L56" s="153"/>
      <c r="M56" s="272"/>
      <c r="N56" s="153"/>
      <c r="O56" s="263"/>
      <c r="P56" s="153"/>
      <c r="Q56" s="159"/>
      <c r="R56" s="52"/>
    </row>
    <row r="57" s="5" customFormat="1" ht="9.6" customHeight="1" spans="1:18">
      <c r="A57" s="162"/>
      <c r="B57" s="154"/>
      <c r="C57" s="154"/>
      <c r="D57" s="199"/>
      <c r="E57" s="153"/>
      <c r="F57" s="153"/>
      <c r="H57" s="153"/>
      <c r="I57" s="265"/>
      <c r="J57" s="266" t="str">
        <f>E59</f>
        <v>SRIKAR DONI</v>
      </c>
      <c r="K57" s="267"/>
      <c r="L57" s="153"/>
      <c r="M57" s="272"/>
      <c r="N57" s="153"/>
      <c r="O57" s="263"/>
      <c r="P57" s="153"/>
      <c r="Q57" s="159"/>
      <c r="R57" s="52"/>
    </row>
    <row r="58" s="5" customFormat="1" ht="9.6" customHeight="1" spans="1:18">
      <c r="A58" s="162"/>
      <c r="B58" s="154"/>
      <c r="C58" s="154"/>
      <c r="D58" s="199"/>
      <c r="E58" s="153"/>
      <c r="F58" s="153"/>
      <c r="H58" s="194" t="s">
        <v>65</v>
      </c>
      <c r="I58" s="201"/>
      <c r="J58" s="224" t="str">
        <f>E60</f>
        <v>ROHITH HARI BALAJI GOBINATH</v>
      </c>
      <c r="K58" s="268"/>
      <c r="L58" s="153"/>
      <c r="M58" s="272"/>
      <c r="N58" s="153"/>
      <c r="O58" s="263"/>
      <c r="P58" s="153"/>
      <c r="Q58" s="159"/>
      <c r="R58" s="52"/>
    </row>
    <row r="59" s="5" customFormat="1" ht="9.6" customHeight="1" spans="1:18">
      <c r="A59" s="162">
        <v>14</v>
      </c>
      <c r="B59" s="43">
        <f>IF($D59="","",VLOOKUP($D59,'[1]Boys Do Main Draw Prep'!$A$7:$V$21,20))</f>
        <v>0</v>
      </c>
      <c r="C59" s="43">
        <f>IF($D59="","",VLOOKUP($D59,'[1]Boys Do Main Draw Prep'!$A$7:$V$21,21))</f>
        <v>174</v>
      </c>
      <c r="D59" s="44">
        <v>7</v>
      </c>
      <c r="E59" s="43" t="str">
        <f>UPPER(IF($D59="","",VLOOKUP($D59,'[1]Boys Do Main Draw Prep'!$A$7:$V$21,2)))</f>
        <v>SRIKAR DONI</v>
      </c>
      <c r="F59" s="43">
        <f>IF($D59="","",VLOOKUP($D59,'[1]Boys Do Main Draw Prep'!$A$7:$V$21,3))</f>
        <v>428833</v>
      </c>
      <c r="G59" s="270"/>
      <c r="H59" s="43" t="str">
        <f>IF($D59="","",VLOOKUP($D59,'[1]Boys Do Main Draw Prep'!$A$7:$V$21,4))</f>
        <v>(KA)</v>
      </c>
      <c r="I59" s="271"/>
      <c r="J59" s="154" t="s">
        <v>226</v>
      </c>
      <c r="K59" s="272"/>
      <c r="L59" s="266"/>
      <c r="M59" s="275"/>
      <c r="N59" s="153"/>
      <c r="O59" s="263"/>
      <c r="P59" s="153"/>
      <c r="Q59" s="159"/>
      <c r="R59" s="52"/>
    </row>
    <row r="60" s="5" customFormat="1" ht="9.6" customHeight="1" spans="1:18">
      <c r="A60" s="162"/>
      <c r="B60" s="154"/>
      <c r="C60" s="154"/>
      <c r="D60" s="154"/>
      <c r="E60" s="43" t="str">
        <f>UPPER(IF($D59="","",VLOOKUP($D59,'[1]Boys Do Main Draw Prep'!$A$7:$V$21,7)))</f>
        <v>ROHITH HARI BALAJI GOBINATH</v>
      </c>
      <c r="F60" s="43">
        <f>IF($D59="","",VLOOKUP($D59,'[1]Boys Do Main Draw Prep'!$A$7:$V$21,8))</f>
        <v>430331</v>
      </c>
      <c r="G60" s="270"/>
      <c r="H60" s="43" t="str">
        <f>IF($D59="","",VLOOKUP($D59,'[1]Boys Do Main Draw Prep'!$A$7:$V$21,9))</f>
        <v>(TN)</v>
      </c>
      <c r="I60" s="264"/>
      <c r="J60" s="153"/>
      <c r="K60" s="272"/>
      <c r="L60" s="153"/>
      <c r="M60" s="276"/>
      <c r="N60" s="153"/>
      <c r="O60" s="263"/>
      <c r="P60" s="153"/>
      <c r="Q60" s="159"/>
      <c r="R60" s="52"/>
    </row>
    <row r="61" s="5" customFormat="1" ht="9.6" customHeight="1" spans="1:18">
      <c r="A61" s="162"/>
      <c r="B61" s="154"/>
      <c r="C61" s="154"/>
      <c r="D61" s="199"/>
      <c r="E61" s="153"/>
      <c r="F61" s="153"/>
      <c r="H61" s="153"/>
      <c r="I61" s="274"/>
      <c r="J61" s="153"/>
      <c r="K61" s="265"/>
      <c r="L61" s="266" t="str">
        <f>J57</f>
        <v>SRIKAR DONI</v>
      </c>
      <c r="M61" s="272"/>
      <c r="N61" s="153"/>
      <c r="O61" s="263"/>
      <c r="P61" s="153"/>
      <c r="Q61" s="159"/>
      <c r="R61" s="52"/>
    </row>
    <row r="62" s="5" customFormat="1" ht="9.6" customHeight="1" spans="1:18">
      <c r="A62" s="162"/>
      <c r="B62" s="154"/>
      <c r="C62" s="154"/>
      <c r="D62" s="199"/>
      <c r="E62" s="153"/>
      <c r="F62" s="153"/>
      <c r="H62" s="153"/>
      <c r="I62" s="274"/>
      <c r="J62" s="200" t="s">
        <v>65</v>
      </c>
      <c r="K62" s="201"/>
      <c r="L62" s="224" t="str">
        <f>J58</f>
        <v>ROHITH HARI BALAJI GOBINATH</v>
      </c>
      <c r="M62" s="264"/>
      <c r="N62" s="153"/>
      <c r="O62" s="263"/>
      <c r="P62" s="153"/>
      <c r="Q62" s="159"/>
      <c r="R62" s="52"/>
    </row>
    <row r="63" s="5" customFormat="1" ht="9.6" customHeight="1" spans="1:18">
      <c r="A63" s="162">
        <v>15</v>
      </c>
      <c r="B63" s="43">
        <f>IF($D63="","",VLOOKUP($D63,'[1]Boys Do Main Draw Prep'!$A$7:$V$21,20))</f>
        <v>0</v>
      </c>
      <c r="C63" s="43"/>
      <c r="D63" s="44">
        <v>16</v>
      </c>
      <c r="E63" s="43" t="str">
        <f>'[1]Boys Do Main Draw Prep'!B23</f>
        <v>ADITYA MOR</v>
      </c>
      <c r="F63" s="43">
        <f>'[1]Boys Do Main Draw Prep'!C23</f>
        <v>426907</v>
      </c>
      <c r="G63" s="270"/>
      <c r="H63" s="43" t="s">
        <v>227</v>
      </c>
      <c r="I63" s="262"/>
      <c r="J63" s="153"/>
      <c r="K63" s="272"/>
      <c r="L63" s="154" t="s">
        <v>228</v>
      </c>
      <c r="M63" s="263"/>
      <c r="N63" s="266"/>
      <c r="O63" s="263"/>
      <c r="P63" s="153"/>
      <c r="Q63" s="159"/>
      <c r="R63" s="52"/>
    </row>
    <row r="64" s="5" customFormat="1" ht="9.6" customHeight="1" spans="1:18">
      <c r="A64" s="162"/>
      <c r="B64" s="154"/>
      <c r="C64" s="154"/>
      <c r="D64" s="154"/>
      <c r="E64" s="43" t="str">
        <f>'[1]Boys Do Main Draw Prep'!G23</f>
        <v>MEGH BHARGAV K PATEL</v>
      </c>
      <c r="F64" s="43">
        <f>'[1]Boys Do Main Draw Prep'!H23</f>
        <v>412228</v>
      </c>
      <c r="G64" s="270"/>
      <c r="H64" s="43" t="s">
        <v>200</v>
      </c>
      <c r="I64" s="264"/>
      <c r="J64" s="155" t="str">
        <f>IF(I64="a",E63,IF(I64="b",E65,""))</f>
        <v/>
      </c>
      <c r="K64" s="272"/>
      <c r="L64" s="153"/>
      <c r="M64" s="263"/>
      <c r="N64" s="153"/>
      <c r="O64" s="263"/>
      <c r="P64" s="153"/>
      <c r="Q64" s="159"/>
      <c r="R64" s="52"/>
    </row>
    <row r="65" s="5" customFormat="1" ht="9.6" customHeight="1" spans="1:18">
      <c r="A65" s="162"/>
      <c r="B65" s="154"/>
      <c r="C65" s="154"/>
      <c r="D65" s="154"/>
      <c r="E65" s="155"/>
      <c r="F65" s="155"/>
      <c r="G65" s="281"/>
      <c r="H65" s="155"/>
      <c r="I65" s="265"/>
      <c r="J65" s="266" t="str">
        <f>E63</f>
        <v>ADITYA MOR</v>
      </c>
      <c r="K65" s="275"/>
      <c r="L65" s="153"/>
      <c r="M65" s="263"/>
      <c r="N65" s="153"/>
      <c r="O65" s="263"/>
      <c r="P65" s="153"/>
      <c r="Q65" s="159"/>
      <c r="R65" s="52"/>
    </row>
    <row r="66" s="5" customFormat="1" ht="9.6" customHeight="1" spans="1:18">
      <c r="A66" s="162"/>
      <c r="B66" s="154"/>
      <c r="C66" s="154"/>
      <c r="D66" s="154"/>
      <c r="E66" s="153"/>
      <c r="F66" s="153"/>
      <c r="H66" s="194" t="s">
        <v>65</v>
      </c>
      <c r="I66" s="201"/>
      <c r="J66" s="224" t="str">
        <f>E64</f>
        <v>MEGH BHARGAV K PATEL</v>
      </c>
      <c r="K66" s="264"/>
      <c r="L66" s="153"/>
      <c r="M66" s="263"/>
      <c r="N66" s="153"/>
      <c r="O66" s="263"/>
      <c r="P66" s="153"/>
      <c r="Q66" s="159"/>
      <c r="R66" s="52"/>
    </row>
    <row r="67" s="5" customFormat="1" ht="9.6" customHeight="1" spans="1:18">
      <c r="A67" s="260">
        <v>16</v>
      </c>
      <c r="B67" s="43">
        <f>IF($D67="","",VLOOKUP($D67,'[1]Boys Do Main Draw Prep'!$A$7:$V$21,20))</f>
        <v>0</v>
      </c>
      <c r="C67" s="43">
        <f>IF($D67="","",VLOOKUP($D67,'[1]Boys Do Main Draw Prep'!$A$7:$V$21,21))</f>
        <v>104</v>
      </c>
      <c r="D67" s="44">
        <v>2</v>
      </c>
      <c r="E67" s="45" t="str">
        <f>UPPER(IF($D67="","",VLOOKUP($D67,'[1]Boys Do Main Draw Prep'!$A$7:$V$21,2)))</f>
        <v>JAGMEET SINGH</v>
      </c>
      <c r="F67" s="45">
        <f>IF($D67="","",VLOOKUP($D67,'[1]Boys Do Main Draw Prep'!$A$7:$V$21,3))</f>
        <v>411234</v>
      </c>
      <c r="G67" s="261"/>
      <c r="H67" s="45" t="str">
        <f>IF($D67="","",VLOOKUP($D67,'[1]Boys Do Main Draw Prep'!$A$7:$V$21,4))</f>
        <v>(HR)</v>
      </c>
      <c r="I67" s="271"/>
      <c r="J67" s="154" t="s">
        <v>217</v>
      </c>
      <c r="K67" s="263"/>
      <c r="L67" s="266"/>
      <c r="M67" s="267"/>
      <c r="N67" s="153"/>
      <c r="O67" s="263"/>
      <c r="P67" s="153"/>
      <c r="Q67" s="159"/>
      <c r="R67" s="52"/>
    </row>
    <row r="68" s="5" customFormat="1" ht="9.6" customHeight="1" spans="1:18">
      <c r="A68" s="162"/>
      <c r="B68" s="154"/>
      <c r="C68" s="154"/>
      <c r="D68" s="154"/>
      <c r="E68" s="45" t="str">
        <f>UPPER(IF($D67="","",VLOOKUP($D67,'[1]Boys Do Main Draw Prep'!$A$7:$V$21,7)))</f>
        <v>LAKSHIT SOOD</v>
      </c>
      <c r="F68" s="45">
        <f>IF($D67="","",VLOOKUP($D67,'[1]Boys Do Main Draw Prep'!$A$7:$V$21,8))</f>
        <v>400143</v>
      </c>
      <c r="G68" s="261"/>
      <c r="H68" s="45" t="str">
        <f>IF($D67="","",VLOOKUP($D67,'[1]Boys Do Main Draw Prep'!$A$7:$V$21,9))</f>
        <v>(UP)</v>
      </c>
      <c r="I68" s="264"/>
      <c r="J68" s="153"/>
      <c r="K68" s="263"/>
      <c r="L68" s="153"/>
      <c r="M68" s="273"/>
      <c r="N68" s="153"/>
      <c r="O68" s="263"/>
      <c r="P68" s="153"/>
      <c r="Q68" s="159"/>
      <c r="R68" s="52"/>
    </row>
    <row r="69" s="5" customFormat="1" ht="9.6" customHeight="1" spans="1:18">
      <c r="A69" s="282"/>
      <c r="B69" s="283"/>
      <c r="C69" s="283"/>
      <c r="D69" s="284"/>
      <c r="E69" s="86"/>
      <c r="F69" s="86"/>
      <c r="G69" s="39"/>
      <c r="H69" s="86"/>
      <c r="I69" s="285"/>
      <c r="J69" s="160"/>
      <c r="K69" s="171"/>
      <c r="L69" s="160"/>
      <c r="M69" s="171"/>
      <c r="N69" s="160"/>
      <c r="O69" s="171"/>
      <c r="P69" s="160"/>
      <c r="Q69" s="171"/>
      <c r="R69" s="52"/>
    </row>
    <row r="70" s="190" customFormat="1" ht="6" customHeight="1" spans="1:18">
      <c r="A70" s="282"/>
      <c r="B70" s="283"/>
      <c r="C70" s="283"/>
      <c r="D70" s="284"/>
      <c r="E70" s="86"/>
      <c r="F70" s="86"/>
      <c r="G70" s="286"/>
      <c r="H70" s="86"/>
      <c r="I70" s="285"/>
      <c r="J70" s="160"/>
      <c r="K70" s="171"/>
      <c r="L70" s="230"/>
      <c r="M70" s="231"/>
      <c r="N70" s="230"/>
      <c r="O70" s="231"/>
      <c r="P70" s="230"/>
      <c r="Q70" s="231"/>
      <c r="R70" s="232"/>
    </row>
    <row r="71" s="6" customFormat="1" ht="10.5" customHeight="1" spans="1:18">
      <c r="A71" s="89" t="s">
        <v>76</v>
      </c>
      <c r="B71" s="90"/>
      <c r="C71" s="91"/>
      <c r="D71" s="187" t="s">
        <v>77</v>
      </c>
      <c r="E71" s="233" t="s">
        <v>78</v>
      </c>
      <c r="F71" s="233"/>
      <c r="G71" s="233"/>
      <c r="H71" s="188"/>
      <c r="I71" s="233" t="s">
        <v>77</v>
      </c>
      <c r="J71" s="96" t="s">
        <v>79</v>
      </c>
      <c r="K71" s="97"/>
      <c r="L71" s="96" t="s">
        <v>80</v>
      </c>
      <c r="M71" s="98"/>
      <c r="N71" s="287" t="s">
        <v>81</v>
      </c>
      <c r="O71" s="99"/>
      <c r="P71" s="100" t="s">
        <v>229</v>
      </c>
      <c r="Q71" s="150"/>
    </row>
    <row r="72" s="6" customFormat="1" ht="9" customHeight="1" spans="1:18">
      <c r="A72" s="102" t="s">
        <v>83</v>
      </c>
      <c r="B72" s="103"/>
      <c r="C72" s="104"/>
      <c r="D72" s="105">
        <v>1</v>
      </c>
      <c r="E72" s="107" t="str">
        <f>IF(D72&gt;$Q$79,,UPPER(VLOOKUP(D72,'[1]Boys Do Main Draw Prep'!$A$7:$R$21,2)))</f>
        <v>NIRAV D SHETTY</v>
      </c>
      <c r="F72" s="288"/>
      <c r="G72" s="288"/>
      <c r="H72" s="289"/>
      <c r="I72" s="290" t="s">
        <v>84</v>
      </c>
      <c r="J72" s="103"/>
      <c r="K72" s="110"/>
      <c r="L72" s="103"/>
      <c r="M72" s="111"/>
      <c r="N72" s="291" t="s">
        <v>85</v>
      </c>
      <c r="O72" s="113"/>
      <c r="P72" s="113"/>
      <c r="Q72" s="151"/>
    </row>
    <row r="73" s="6" customFormat="1" ht="9" customHeight="1" spans="1:18">
      <c r="A73" s="102" t="s">
        <v>86</v>
      </c>
      <c r="B73" s="103"/>
      <c r="C73" s="104"/>
      <c r="D73" s="105"/>
      <c r="E73" s="107" t="str">
        <f>IF(D72&gt;$Q$79,,UPPER(VLOOKUP(D72,'[1]Boys Do Main Draw Prep'!$A$7:$R$21,7)))</f>
        <v>ANUP MAHADEV BANGARGI</v>
      </c>
      <c r="F73" s="288"/>
      <c r="G73" s="288"/>
      <c r="H73" s="289"/>
      <c r="I73" s="290"/>
      <c r="J73" s="103"/>
      <c r="K73" s="110"/>
      <c r="L73" s="103"/>
      <c r="M73" s="111"/>
      <c r="N73" s="117"/>
      <c r="O73" s="116"/>
      <c r="P73" s="117"/>
      <c r="Q73" s="134"/>
    </row>
    <row r="74" s="6" customFormat="1" ht="9" customHeight="1" spans="1:18">
      <c r="A74" s="119" t="s">
        <v>87</v>
      </c>
      <c r="B74" s="117"/>
      <c r="C74" s="120"/>
      <c r="D74" s="105">
        <v>2</v>
      </c>
      <c r="E74" s="107" t="str">
        <f>IF(D74&gt;$Q$79,,UPPER(VLOOKUP(D74,'[1]Boys Do Main Draw Prep'!$A$7:$R$21,2)))</f>
        <v>JAGMEET SINGH</v>
      </c>
      <c r="F74" s="288"/>
      <c r="G74" s="288"/>
      <c r="H74" s="289"/>
      <c r="I74" s="290" t="s">
        <v>88</v>
      </c>
      <c r="J74" s="103"/>
      <c r="K74" s="110"/>
      <c r="L74" s="103"/>
      <c r="M74" s="111"/>
      <c r="N74" s="291" t="s">
        <v>89</v>
      </c>
      <c r="O74" s="113"/>
      <c r="P74" s="113"/>
      <c r="Q74" s="151"/>
    </row>
    <row r="75" s="6" customFormat="1" ht="9" customHeight="1" spans="1:18">
      <c r="A75" s="121"/>
      <c r="B75" s="30"/>
      <c r="C75" s="122"/>
      <c r="D75" s="105"/>
      <c r="E75" s="107" t="str">
        <f>IF(D74&gt;$Q$79,,UPPER(VLOOKUP(D74,'[1]Boys Do Main Draw Prep'!$A$7:$R$21,7)))</f>
        <v>LAKSHIT SOOD</v>
      </c>
      <c r="F75" s="288"/>
      <c r="G75" s="288"/>
      <c r="H75" s="289"/>
      <c r="I75" s="290"/>
      <c r="J75" s="103"/>
      <c r="K75" s="110"/>
      <c r="L75" s="103"/>
      <c r="M75" s="111"/>
      <c r="N75" s="103" t="str">
        <f>$E$11</f>
        <v>PREETHAM GANESH A S</v>
      </c>
      <c r="O75" s="110"/>
      <c r="P75" s="103"/>
      <c r="Q75" s="111"/>
    </row>
    <row r="76" s="6" customFormat="1" ht="9" customHeight="1" spans="1:18">
      <c r="A76" s="124" t="s">
        <v>91</v>
      </c>
      <c r="B76" s="125"/>
      <c r="C76" s="126"/>
      <c r="D76" s="105">
        <v>3</v>
      </c>
      <c r="E76" s="107" t="str">
        <f>IF(D76&gt;$Q$79,,UPPER(VLOOKUP(D76,'[1]Boys Do Main Draw Prep'!$A$7:$R$21,2)))</f>
        <v>OGES THEYJO JAYA PRAKASH</v>
      </c>
      <c r="F76" s="288"/>
      <c r="G76" s="288"/>
      <c r="H76" s="289"/>
      <c r="I76" s="290" t="s">
        <v>92</v>
      </c>
      <c r="J76" s="103"/>
      <c r="K76" s="110"/>
      <c r="L76" s="103"/>
      <c r="M76" s="111"/>
      <c r="N76" s="117" t="s">
        <v>230</v>
      </c>
      <c r="O76" s="116"/>
      <c r="P76" s="117"/>
      <c r="Q76" s="134"/>
    </row>
    <row r="77" s="6" customFormat="1" ht="9" customHeight="1" spans="1:18">
      <c r="A77" s="102" t="s">
        <v>83</v>
      </c>
      <c r="B77" s="103"/>
      <c r="C77" s="104"/>
      <c r="D77" s="105"/>
      <c r="E77" s="107" t="str">
        <f>IF(D76&gt;$Q$79,,UPPER(VLOOKUP(D76,'[1]Boys Do Main Draw Prep'!$A$7:$R$21,7)))</f>
        <v>GAGAN RAKESH VIMAL</v>
      </c>
      <c r="F77" s="288"/>
      <c r="G77" s="288"/>
      <c r="H77" s="289"/>
      <c r="I77" s="290"/>
      <c r="J77" s="103"/>
      <c r="K77" s="110"/>
      <c r="L77" s="103"/>
      <c r="M77" s="111"/>
      <c r="N77" s="291" t="s">
        <v>94</v>
      </c>
      <c r="O77" s="113"/>
      <c r="P77" s="113"/>
      <c r="Q77" s="151"/>
    </row>
    <row r="78" s="6" customFormat="1" ht="9" customHeight="1" spans="1:18">
      <c r="A78" s="102" t="s">
        <v>95</v>
      </c>
      <c r="B78" s="103"/>
      <c r="C78" s="127"/>
      <c r="D78" s="105">
        <v>4</v>
      </c>
      <c r="E78" s="107" t="str">
        <f>IF(D78&gt;$Q$79,,UPPER(VLOOKUP(D78,'[1]Boys Do Main Draw Prep'!$A$7:$R$21,2)))</f>
        <v>MAYANK SHARMA</v>
      </c>
      <c r="F78" s="288"/>
      <c r="G78" s="288"/>
      <c r="H78" s="289"/>
      <c r="I78" s="290" t="s">
        <v>96</v>
      </c>
      <c r="J78" s="103"/>
      <c r="K78" s="110"/>
      <c r="L78" s="103"/>
      <c r="M78" s="111"/>
      <c r="N78" s="103"/>
      <c r="O78" s="110"/>
      <c r="P78" s="103"/>
      <c r="Q78" s="111"/>
    </row>
    <row r="79" s="6" customFormat="1" ht="9" customHeight="1" spans="1:18">
      <c r="A79" s="119" t="s">
        <v>97</v>
      </c>
      <c r="B79" s="117"/>
      <c r="C79" s="128"/>
      <c r="D79" s="129"/>
      <c r="E79" s="131" t="str">
        <f>IF(D78&gt;$Q$79,,UPPER(VLOOKUP(D78,'[1]Boys Do Main Draw Prep'!$A$7:$R$21,7)))</f>
        <v>JATIN NAIN</v>
      </c>
      <c r="F79" s="292"/>
      <c r="G79" s="292"/>
      <c r="H79" s="293"/>
      <c r="I79" s="294"/>
      <c r="J79" s="117"/>
      <c r="K79" s="116"/>
      <c r="L79" s="117"/>
      <c r="M79" s="134"/>
      <c r="N79" s="117" t="s">
        <v>55</v>
      </c>
      <c r="O79" s="116"/>
      <c r="P79" s="117"/>
      <c r="Q79" s="295">
        <f>MIN(4,'[1]Boys Do Main Draw Prep'!$V$5)</f>
        <v>4</v>
      </c>
    </row>
    <row r="80" ht="15.75" customHeight="1"/>
    <row r="81" ht="9" customHeight="1"/>
  </sheetData>
  <mergeCells count="1">
    <mergeCell ref="A4:C4"/>
  </mergeCells>
  <conditionalFormatting sqref="J10">
    <cfRule type="expression" dxfId="0" priority="34" stopIfTrue="1">
      <formula>I10="bs"</formula>
    </cfRule>
    <cfRule type="expression" dxfId="0" priority="33" stopIfTrue="1">
      <formula>I10="as"</formula>
    </cfRule>
  </conditionalFormatting>
  <conditionalFormatting sqref="L14">
    <cfRule type="expression" dxfId="0" priority="42" stopIfTrue="1">
      <formula>K14="bs"</formula>
    </cfRule>
    <cfRule type="expression" dxfId="0" priority="41" stopIfTrue="1">
      <formula>K14="as"</formula>
    </cfRule>
  </conditionalFormatting>
  <conditionalFormatting sqref="J18">
    <cfRule type="expression" dxfId="0" priority="32" stopIfTrue="1">
      <formula>I18="bs"</formula>
    </cfRule>
    <cfRule type="expression" dxfId="0" priority="31" stopIfTrue="1">
      <formula>I18="as"</formula>
    </cfRule>
  </conditionalFormatting>
  <conditionalFormatting sqref="N21">
    <cfRule type="expression" dxfId="0" priority="8" stopIfTrue="1">
      <formula>M22="bs"</formula>
    </cfRule>
    <cfRule type="expression" dxfId="0" priority="7" stopIfTrue="1">
      <formula>M22="as"</formula>
    </cfRule>
  </conditionalFormatting>
  <conditionalFormatting sqref="N22">
    <cfRule type="expression" dxfId="0" priority="10" stopIfTrue="1">
      <formula>M22="bs"</formula>
    </cfRule>
    <cfRule type="expression" dxfId="0" priority="9" stopIfTrue="1">
      <formula>M22="as"</formula>
    </cfRule>
  </conditionalFormatting>
  <conditionalFormatting sqref="J26">
    <cfRule type="expression" dxfId="0" priority="30" stopIfTrue="1">
      <formula>I26="bs"</formula>
    </cfRule>
    <cfRule type="expression" dxfId="0" priority="29" stopIfTrue="1">
      <formula>I26="as"</formula>
    </cfRule>
  </conditionalFormatting>
  <conditionalFormatting sqref="L30">
    <cfRule type="expression" dxfId="0" priority="18" stopIfTrue="1">
      <formula>K30="bs"</formula>
    </cfRule>
    <cfRule type="expression" dxfId="0" priority="17" stopIfTrue="1">
      <formula>K30="as"</formula>
    </cfRule>
  </conditionalFormatting>
  <conditionalFormatting sqref="J34">
    <cfRule type="expression" dxfId="0" priority="28" stopIfTrue="1">
      <formula>I34="bs"</formula>
    </cfRule>
    <cfRule type="expression" dxfId="0" priority="27" stopIfTrue="1">
      <formula>I34="as"</formula>
    </cfRule>
  </conditionalFormatting>
  <conditionalFormatting sqref="P37">
    <cfRule type="expression" dxfId="0" priority="2" stopIfTrue="1">
      <formula>O38="bs"</formula>
    </cfRule>
    <cfRule type="expression" dxfId="0" priority="1" stopIfTrue="1">
      <formula>O38="as"</formula>
    </cfRule>
  </conditionalFormatting>
  <conditionalFormatting sqref="P38">
    <cfRule type="expression" dxfId="0" priority="4" stopIfTrue="1">
      <formula>O38="bs"</formula>
    </cfRule>
    <cfRule type="expression" dxfId="0" priority="3" stopIfTrue="1">
      <formula>O38="as"</formula>
    </cfRule>
  </conditionalFormatting>
  <conditionalFormatting sqref="J42">
    <cfRule type="expression" dxfId="0" priority="26" stopIfTrue="1">
      <formula>I42="bs"</formula>
    </cfRule>
    <cfRule type="expression" dxfId="0" priority="25" stopIfTrue="1">
      <formula>I42="as"</formula>
    </cfRule>
  </conditionalFormatting>
  <conditionalFormatting sqref="L46">
    <cfRule type="expression" dxfId="0" priority="16" stopIfTrue="1">
      <formula>K46="bs"</formula>
    </cfRule>
    <cfRule type="expression" dxfId="0" priority="15" stopIfTrue="1">
      <formula>K46="as"</formula>
    </cfRule>
  </conditionalFormatting>
  <conditionalFormatting sqref="J50">
    <cfRule type="expression" dxfId="0" priority="24" stopIfTrue="1">
      <formula>I50="bs"</formula>
    </cfRule>
    <cfRule type="expression" dxfId="0" priority="23" stopIfTrue="1">
      <formula>I50="as"</formula>
    </cfRule>
  </conditionalFormatting>
  <conditionalFormatting sqref="N54">
    <cfRule type="expression" dxfId="0" priority="12" stopIfTrue="1">
      <formula>M54="bs"</formula>
    </cfRule>
    <cfRule type="expression" dxfId="0" priority="11" stopIfTrue="1">
      <formula>M54="as"</formula>
    </cfRule>
  </conditionalFormatting>
  <conditionalFormatting sqref="J58">
    <cfRule type="expression" dxfId="0" priority="22" stopIfTrue="1">
      <formula>I58="bs"</formula>
    </cfRule>
    <cfRule type="expression" dxfId="0" priority="21" stopIfTrue="1">
      <formula>I58="as"</formula>
    </cfRule>
  </conditionalFormatting>
  <conditionalFormatting sqref="L62">
    <cfRule type="expression" dxfId="0" priority="14" stopIfTrue="1">
      <formula>K62="bs"</formula>
    </cfRule>
    <cfRule type="expression" dxfId="0" priority="13" stopIfTrue="1">
      <formula>K62="as"</formula>
    </cfRule>
  </conditionalFormatting>
  <conditionalFormatting sqref="J66">
    <cfRule type="expression" dxfId="0" priority="20" stopIfTrue="1">
      <formula>I66="bs"</formula>
    </cfRule>
    <cfRule type="expression" dxfId="0" priority="19" stopIfTrue="1">
      <formula>I66="as"</formula>
    </cfRule>
  </conditionalFormatting>
  <conditionalFormatting sqref="B7 B11 B15 B19 B23 B27 B31 B35 B39 B43 B47 B51 B55 B59 B63 B67">
    <cfRule type="cellIs" dxfId="2" priority="35" stopIfTrue="1" operator="equal">
      <formula>"DA"</formula>
    </cfRule>
  </conditionalFormatting>
  <conditionalFormatting sqref="D7 D11 D15 D19 D23 D27 D31 D35 D39 D43 D47 D51 D55 D59 D63 D67">
    <cfRule type="cellIs" dxfId="3" priority="45" stopIfTrue="1" operator="lessThan">
      <formula>5</formula>
    </cfRule>
  </conditionalFormatting>
  <conditionalFormatting sqref="E7 E15 E19 E23 E27 E31 E35 E39 E43 E47 E51 E55 E59 E63 E67">
    <cfRule type="cellIs" dxfId="1" priority="44" stopIfTrue="1" operator="equal">
      <formula>"Bye"</formula>
    </cfRule>
  </conditionalFormatting>
  <conditionalFormatting sqref="J9 L13 J17 J25 L29 J33 J41 L45 J49 N53 J57 L61 J65">
    <cfRule type="expression" dxfId="0" priority="40" stopIfTrue="1">
      <formula>I10="bs"</formula>
    </cfRule>
    <cfRule type="expression" dxfId="0" priority="39" stopIfTrue="1">
      <formula>I10="as"</formula>
    </cfRule>
  </conditionalFormatting>
  <conditionalFormatting sqref="H10 J14 H18 L22 H26 J30 H34 N38 H42 J46 H50 L54 H58 J62 H66">
    <cfRule type="expression" dxfId="4" priority="38" stopIfTrue="1">
      <formula>AND($N$1="CU",H10&lt;&gt;"Umpire")</formula>
    </cfRule>
    <cfRule type="expression" dxfId="5" priority="37" stopIfTrue="1">
      <formula>AND($N$1="CU",H10&lt;&gt;"Umpire",I10&lt;&gt;"")</formula>
    </cfRule>
    <cfRule type="expression" dxfId="6" priority="36" stopIfTrue="1">
      <formula>AND($N$1="CU",H10="Umpire")</formula>
    </cfRule>
  </conditionalFormatting>
  <conditionalFormatting sqref="I10 K14 I18 M22 I26 K30 I34 O38 I42 K46 I50 M54 I58 K62 I66">
    <cfRule type="expression" dxfId="7" priority="43" stopIfTrue="1">
      <formula>$N$1="CU"</formula>
    </cfRule>
  </conditionalFormatting>
  <dataValidations count="1">
    <dataValidation type="list" allowBlank="1" showInputMessage="1" sqref="H10 J14 H18 L22 H26 J30 H34 N38 H42 J46 H50 L54 H58 J62 H66">
      <formula1>$T$7:$T$16</formula1>
    </dataValidation>
  </dataValidations>
  <printOptions horizontalCentered="1"/>
  <pageMargins left="0.35" right="0.35" top="0.39" bottom="0.39" header="0" footer="0"/>
  <pageSetup paperSize="9" scale="89" orientation="portrait" horizontalDpi="300" verticalDpi="300"/>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name="Button 1" r:id="rId4">
              <controlPr print="0" defaultSize="0">
                <anchor moveWithCells="1" sizeWithCells="1">
                  <from>
                    <xdr:col>11</xdr:col>
                    <xdr:colOff>396240</xdr:colOff>
                    <xdr:row>0</xdr:row>
                    <xdr:rowOff>7620</xdr:rowOff>
                  </from>
                  <to>
                    <xdr:col>13</xdr:col>
                    <xdr:colOff>273685</xdr:colOff>
                    <xdr:row>0</xdr:row>
                    <xdr:rowOff>136525</xdr:rowOff>
                  </to>
                </anchor>
              </controlPr>
            </control>
          </mc:Choice>
        </mc:AlternateContent>
        <mc:AlternateContent xmlns:mc="http://schemas.openxmlformats.org/markup-compatibility/2006">
          <mc:Choice Requires="x14">
            <control shapeId="9218" name="Button 2" r:id="rId5">
              <controlPr print="0" defaultSize="0">
                <anchor moveWithCells="1" sizeWithCells="1">
                  <from>
                    <xdr:col>11</xdr:col>
                    <xdr:colOff>388620</xdr:colOff>
                    <xdr:row>0</xdr:row>
                    <xdr:rowOff>136525</xdr:rowOff>
                  </from>
                  <to>
                    <xdr:col>13</xdr:col>
                    <xdr:colOff>273685</xdr:colOff>
                    <xdr:row>1</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79"/>
  <sheetViews>
    <sheetView showGridLines="0" showZeros="0" topLeftCell="A17" workbookViewId="0">
      <selection activeCell="V27" sqref="V27"/>
    </sheetView>
  </sheetViews>
  <sheetFormatPr defaultColWidth="9" defaultRowHeight="13.2"/>
  <cols>
    <col min="1" max="2" width="3.33333333333333" customWidth="1"/>
    <col min="3" max="3" width="4.66666666666667" customWidth="1"/>
    <col min="4" max="4" width="4.33333333333333" customWidth="1"/>
    <col min="5" max="5" width="25.5555555555556" customWidth="1"/>
    <col min="6" max="6" width="7.22222222222222" customWidth="1"/>
    <col min="7" max="7" width="7.66666666666667" customWidth="1"/>
    <col min="8" max="8" width="5.88888888888889" customWidth="1"/>
    <col min="9" max="9" width="1.66666666666667" style="7" customWidth="1"/>
    <col min="10" max="10" width="10.6666666666667" style="2" customWidth="1"/>
    <col min="11" max="11" width="1.66666666666667" style="7" customWidth="1"/>
    <col min="12" max="12" width="10.6666666666667" customWidth="1"/>
    <col min="13" max="13" width="1.66666666666667" style="8" customWidth="1"/>
    <col min="14" max="14" width="10.6666666666667" style="2" customWidth="1"/>
    <col min="15" max="15" width="1.66666666666667" style="7" customWidth="1"/>
    <col min="16" max="16" width="10.6666666666667" style="2" customWidth="1"/>
    <col min="17" max="17" width="1.66666666666667" style="8" customWidth="1"/>
    <col min="18" max="18" width="9" hidden="1" customWidth="1"/>
    <col min="19" max="19" width="8.66666666666667" customWidth="1"/>
    <col min="20" max="20" width="9.11111111111111" hidden="1" customWidth="1"/>
  </cols>
  <sheetData>
    <row r="1" s="1" customFormat="1" ht="21.75" customHeight="1" spans="1:20">
      <c r="A1" s="9" t="s">
        <v>183</v>
      </c>
      <c r="B1" s="10"/>
      <c r="C1" s="11"/>
      <c r="D1" s="11"/>
      <c r="E1" s="11"/>
      <c r="F1" s="11"/>
      <c r="G1" s="11"/>
      <c r="H1" s="11"/>
      <c r="I1" s="12"/>
      <c r="J1" s="1"/>
      <c r="K1" s="13"/>
      <c r="L1" s="14"/>
      <c r="M1" s="12"/>
      <c r="N1" s="11" t="s">
        <v>45</v>
      </c>
      <c r="O1" s="12"/>
      <c r="P1" s="11"/>
      <c r="Q1" s="12"/>
    </row>
    <row r="2" s="2" customFormat="1" spans="1:20">
      <c r="A2" s="15"/>
      <c r="B2" s="15"/>
      <c r="C2" s="15"/>
      <c r="D2" s="15"/>
      <c r="F2" s="13" t="s">
        <v>231</v>
      </c>
      <c r="G2" s="17"/>
      <c r="H2" s="17"/>
      <c r="I2" s="18"/>
      <c r="J2" s="13" t="s">
        <v>232</v>
      </c>
      <c r="K2" s="13"/>
      <c r="L2" s="13"/>
      <c r="M2" s="18"/>
      <c r="N2" s="17"/>
      <c r="O2" s="18"/>
      <c r="P2" s="17"/>
      <c r="Q2" s="18"/>
    </row>
    <row r="3" s="3" customFormat="1" ht="11.25" customHeight="1" spans="1:20">
      <c r="A3" s="19" t="s">
        <v>48</v>
      </c>
      <c r="B3" s="19"/>
      <c r="C3" s="19"/>
      <c r="D3" s="19"/>
      <c r="E3" s="19"/>
      <c r="F3" s="19" t="s">
        <v>49</v>
      </c>
      <c r="G3" s="19"/>
      <c r="H3" s="19"/>
      <c r="I3" s="20"/>
      <c r="J3" s="21" t="s">
        <v>50</v>
      </c>
      <c r="K3" s="20"/>
      <c r="L3" s="19" t="s">
        <v>51</v>
      </c>
      <c r="M3" s="20"/>
      <c r="N3" s="19"/>
      <c r="O3" s="20"/>
      <c r="P3" s="19"/>
      <c r="Q3" s="144" t="s">
        <v>52</v>
      </c>
    </row>
    <row r="4" s="4" customFormat="1" ht="11.25" customHeight="1" spans="1:20">
      <c r="A4" s="23" t="s">
        <v>53</v>
      </c>
      <c r="B4" s="23"/>
      <c r="C4" s="23"/>
      <c r="D4" s="24"/>
      <c r="E4" s="24"/>
      <c r="F4" s="24" t="s">
        <v>54</v>
      </c>
      <c r="G4" s="25"/>
      <c r="H4" s="24"/>
      <c r="I4" s="26"/>
      <c r="J4" s="27">
        <f>'[1]Week SetUp'!$D$10</f>
        <v>0</v>
      </c>
      <c r="K4" s="26"/>
      <c r="L4" s="191">
        <f>'[1]Week SetUp'!$A$12</f>
        <v>0</v>
      </c>
      <c r="M4" s="26"/>
      <c r="N4" s="24"/>
      <c r="O4" s="26"/>
      <c r="P4" s="24"/>
      <c r="Q4" s="145" t="s">
        <v>55</v>
      </c>
    </row>
    <row r="5" s="3" customFormat="1" ht="9.6" spans="1:20">
      <c r="A5" s="30"/>
      <c r="B5" s="31" t="s">
        <v>56</v>
      </c>
      <c r="C5" s="31" t="s">
        <v>101</v>
      </c>
      <c r="D5" s="31" t="s">
        <v>57</v>
      </c>
      <c r="E5" s="32" t="s">
        <v>58</v>
      </c>
      <c r="F5" s="32" t="s">
        <v>59</v>
      </c>
      <c r="G5" s="32"/>
      <c r="H5" s="32" t="s">
        <v>60</v>
      </c>
      <c r="I5" s="32"/>
      <c r="J5" s="31" t="s">
        <v>61</v>
      </c>
      <c r="K5" s="33"/>
      <c r="L5" s="31" t="s">
        <v>103</v>
      </c>
      <c r="M5" s="33"/>
      <c r="N5" s="31" t="s">
        <v>62</v>
      </c>
      <c r="O5" s="33"/>
      <c r="P5" s="31" t="s">
        <v>63</v>
      </c>
      <c r="Q5" s="146"/>
    </row>
    <row r="6" s="3" customFormat="1" ht="3.75" customHeight="1" spans="1:20">
      <c r="A6" s="35"/>
      <c r="B6" s="36"/>
      <c r="C6" s="37"/>
      <c r="D6" s="36"/>
      <c r="E6" s="38"/>
      <c r="F6" s="38"/>
      <c r="G6" s="39"/>
      <c r="H6" s="38"/>
      <c r="I6" s="40"/>
      <c r="J6" s="36"/>
      <c r="K6" s="40"/>
      <c r="L6" s="36"/>
      <c r="M6" s="40"/>
      <c r="N6" s="36"/>
      <c r="O6" s="40"/>
      <c r="P6" s="36"/>
      <c r="Q6" s="147"/>
    </row>
    <row r="7" s="5" customFormat="1" ht="10.5" customHeight="1" spans="1:20">
      <c r="A7" s="42">
        <v>1</v>
      </c>
      <c r="B7" s="43">
        <f>IF($D7="","",VLOOKUP($D7,'[1]Girls Si Main Draw Prep'!$A$7:$P$38,15))</f>
        <v>0</v>
      </c>
      <c r="C7" s="43">
        <f>IF($D7="","",VLOOKUP($D7,'[1]Girls Si Main Draw Prep'!$A$7:$P$38,16))</f>
        <v>13</v>
      </c>
      <c r="D7" s="44">
        <v>1</v>
      </c>
      <c r="E7" s="45" t="str">
        <f>UPPER(IF($D7="","",VLOOKUP($D7,'[1]Girls Si Main Draw Prep'!$A$7:$P$38,2)))</f>
        <v>ADITI RAWAT</v>
      </c>
      <c r="F7" s="45">
        <f>IF($D7="","",VLOOKUP($D7,'[1]Girls Si Main Draw Prep'!$A$7:$P$38,3))</f>
        <v>423873</v>
      </c>
      <c r="G7" s="45"/>
      <c r="H7" s="45" t="str">
        <f>IF($D7="","",VLOOKUP($D7,'[1]Girls Si Main Draw Prep'!$A$7:$P$38,4))</f>
        <v>(HR)</v>
      </c>
      <c r="I7" s="192"/>
      <c r="J7" s="153"/>
      <c r="K7" s="157"/>
      <c r="L7" s="157"/>
      <c r="M7" s="157"/>
      <c r="N7" s="158"/>
      <c r="O7" s="159"/>
      <c r="P7" s="160"/>
      <c r="Q7" s="171"/>
      <c r="R7" s="52"/>
      <c r="T7" s="53" t="str">
        <f>'[1]SetUp Officials'!P21</f>
        <v>Umpire</v>
      </c>
    </row>
    <row r="8" s="5" customFormat="1" ht="9.6" customHeight="1" spans="1:20">
      <c r="A8" s="54"/>
      <c r="B8" s="154"/>
      <c r="C8" s="154"/>
      <c r="D8" s="154"/>
      <c r="E8" s="157"/>
      <c r="F8" s="157"/>
      <c r="G8" s="193"/>
      <c r="H8" s="194" t="s">
        <v>65</v>
      </c>
      <c r="I8" s="195"/>
      <c r="J8" s="217" t="str">
        <f>$E$7</f>
        <v>ADITI RAWAT</v>
      </c>
      <c r="K8" s="196"/>
      <c r="L8" s="157"/>
      <c r="M8" s="157"/>
      <c r="N8" s="158"/>
      <c r="O8" s="159"/>
      <c r="P8" s="160"/>
      <c r="Q8" s="171"/>
      <c r="R8" s="52"/>
      <c r="T8" s="58" t="str">
        <f>'[1]SetUp Officials'!P22</f>
        <v> </v>
      </c>
    </row>
    <row r="9" s="5" customFormat="1" ht="9.6" customHeight="1" spans="1:20">
      <c r="A9" s="54">
        <v>2</v>
      </c>
      <c r="B9" s="43">
        <f>IF($D9="","",VLOOKUP($D9,'[1]Girls Si Main Draw Prep'!$A$7:$P$38,15))</f>
        <v>0</v>
      </c>
      <c r="C9" s="43">
        <f>IF($D9="","",VLOOKUP($D9,'[1]Girls Si Main Draw Prep'!$A$7:$P$38,16))</f>
        <v>36</v>
      </c>
      <c r="D9" s="44">
        <v>11</v>
      </c>
      <c r="E9" s="43" t="str">
        <f>UPPER(IF($D9="","",VLOOKUP($D9,'[1]Girls Si Main Draw Prep'!$A$7:$P$38,2)))</f>
        <v>HRIDAYESHI B PAI</v>
      </c>
      <c r="F9" s="43">
        <f>IF($D9="","",VLOOKUP($D9,'[1]Girls Si Main Draw Prep'!$A$7:$P$38,3))</f>
        <v>431817</v>
      </c>
      <c r="G9" s="43"/>
      <c r="H9" s="43" t="str">
        <f>IF($D9="","",VLOOKUP($D9,'[1]Girls Si Main Draw Prep'!$A$7:$P$38,4))</f>
        <v>(KA)</v>
      </c>
      <c r="I9" s="197"/>
      <c r="J9" s="154" t="s">
        <v>233</v>
      </c>
      <c r="K9" s="198"/>
      <c r="L9" s="157"/>
      <c r="M9" s="157"/>
      <c r="N9" s="158"/>
      <c r="O9" s="159"/>
      <c r="P9" s="160"/>
      <c r="Q9" s="171"/>
      <c r="R9" s="52"/>
      <c r="T9" s="58" t="str">
        <f>'[1]SetUp Officials'!P23</f>
        <v> </v>
      </c>
    </row>
    <row r="10" s="5" customFormat="1" ht="9.6" customHeight="1" spans="1:20">
      <c r="A10" s="54"/>
      <c r="B10" s="154"/>
      <c r="C10" s="154"/>
      <c r="D10" s="199"/>
      <c r="E10" s="157"/>
      <c r="F10" s="157"/>
      <c r="G10" s="193"/>
      <c r="H10" s="157"/>
      <c r="I10" s="156"/>
      <c r="J10" s="200"/>
      <c r="K10" s="201"/>
      <c r="L10" s="217" t="str">
        <f>$E$7</f>
        <v>ADITI RAWAT</v>
      </c>
      <c r="M10" s="202"/>
      <c r="N10" s="86"/>
      <c r="O10" s="87"/>
      <c r="P10" s="160"/>
      <c r="Q10" s="171"/>
      <c r="R10" s="52"/>
      <c r="T10" s="58" t="str">
        <f>'[1]SetUp Officials'!P24</f>
        <v> </v>
      </c>
    </row>
    <row r="11" s="5" customFormat="1" ht="9.6" customHeight="1" spans="1:20">
      <c r="A11" s="54">
        <v>3</v>
      </c>
      <c r="B11" s="43" t="str">
        <f>IF($D11="","",VLOOKUP($D11,'[1]Girls Si Main Draw Prep'!$A$7:$P$38,15))</f>
        <v>Q</v>
      </c>
      <c r="C11" s="43">
        <v>190</v>
      </c>
      <c r="D11" s="44">
        <v>27</v>
      </c>
      <c r="E11" s="43" t="str">
        <f>UPPER(IF($D11="","",VLOOKUP($D11,'[1]Girls Si Main Draw Prep'!$A$7:$P$38,2)))</f>
        <v>SAVITHA BHUVANESWARAN</v>
      </c>
      <c r="F11" s="43">
        <f>IF($D11="","",VLOOKUP($D11,'[1]Girls Si Main Draw Prep'!$A$7:$P$38,3))</f>
        <v>435817</v>
      </c>
      <c r="G11" s="43"/>
      <c r="H11" s="43" t="s">
        <v>194</v>
      </c>
      <c r="I11" s="192"/>
      <c r="J11" s="153"/>
      <c r="K11" s="203"/>
      <c r="L11" s="157" t="s">
        <v>234</v>
      </c>
      <c r="M11" s="204"/>
      <c r="N11" s="86"/>
      <c r="O11" s="87"/>
      <c r="P11" s="160"/>
      <c r="Q11" s="171"/>
      <c r="R11" s="52"/>
      <c r="T11" s="58" t="str">
        <f>'[1]SetUp Officials'!P25</f>
        <v> </v>
      </c>
    </row>
    <row r="12" s="5" customFormat="1" ht="9.6" customHeight="1" spans="1:20">
      <c r="A12" s="54"/>
      <c r="B12" s="154"/>
      <c r="C12" s="154"/>
      <c r="D12" s="199"/>
      <c r="E12" s="157"/>
      <c r="F12" s="157"/>
      <c r="G12" s="193"/>
      <c r="H12" s="194" t="s">
        <v>65</v>
      </c>
      <c r="I12" s="195"/>
      <c r="J12" s="210" t="str">
        <f>$E$11</f>
        <v>SAVITHA BHUVANESWARAN</v>
      </c>
      <c r="K12" s="205"/>
      <c r="L12" s="157"/>
      <c r="M12" s="204"/>
      <c r="N12" s="86"/>
      <c r="O12" s="87"/>
      <c r="P12" s="160"/>
      <c r="Q12" s="171"/>
      <c r="R12" s="52"/>
      <c r="T12" s="58" t="str">
        <f>'[1]SetUp Officials'!P26</f>
        <v> </v>
      </c>
    </row>
    <row r="13" s="5" customFormat="1" ht="9.6" customHeight="1" spans="1:20">
      <c r="A13" s="54">
        <v>4</v>
      </c>
      <c r="B13" s="43">
        <f>IF($D13="","",VLOOKUP($D13,'[1]Girls Si Main Draw Prep'!$A$7:$P$38,15))</f>
        <v>0</v>
      </c>
      <c r="C13" s="43">
        <f>IF($D13="","",VLOOKUP($D13,'[1]Girls Si Main Draw Prep'!$A$7:$P$38,16))</f>
        <v>49</v>
      </c>
      <c r="D13" s="44">
        <v>17</v>
      </c>
      <c r="E13" s="43" t="str">
        <f>UPPER(IF($D13="","",VLOOKUP($D13,'[1]Girls Si Main Draw Prep'!$A$7:$P$38,2)))</f>
        <v>AAHAN  </v>
      </c>
      <c r="F13" s="43">
        <f>IF($D13="","",VLOOKUP($D13,'[1]Girls Si Main Draw Prep'!$A$7:$P$38,3))</f>
        <v>432479</v>
      </c>
      <c r="G13" s="43"/>
      <c r="H13" s="43" t="str">
        <f>IF($D13="","",VLOOKUP($D13,'[1]Girls Si Main Draw Prep'!$A$7:$P$38,4))</f>
        <v>(OD)</v>
      </c>
      <c r="I13" s="213"/>
      <c r="J13" s="154" t="s">
        <v>235</v>
      </c>
      <c r="K13" s="157"/>
      <c r="L13" s="157"/>
      <c r="M13" s="204"/>
      <c r="N13" s="86"/>
      <c r="O13" s="87"/>
      <c r="P13" s="160"/>
      <c r="Q13" s="171"/>
      <c r="R13" s="52"/>
      <c r="T13" s="58" t="str">
        <f>'[1]SetUp Officials'!P27</f>
        <v> </v>
      </c>
    </row>
    <row r="14" s="5" customFormat="1" ht="9.6" customHeight="1" spans="1:20">
      <c r="A14" s="54"/>
      <c r="B14" s="154"/>
      <c r="C14" s="154"/>
      <c r="D14" s="199"/>
      <c r="E14" s="157"/>
      <c r="F14" s="157"/>
      <c r="G14" s="193"/>
      <c r="H14" s="208"/>
      <c r="I14" s="156"/>
      <c r="J14" s="153"/>
      <c r="K14" s="157"/>
      <c r="L14" s="194" t="s">
        <v>65</v>
      </c>
      <c r="M14" s="201"/>
      <c r="N14" s="217" t="str">
        <f>$E$7</f>
        <v>ADITI RAWAT</v>
      </c>
      <c r="O14" s="202"/>
      <c r="P14" s="160"/>
      <c r="Q14" s="171"/>
      <c r="R14" s="52"/>
      <c r="T14" s="58" t="str">
        <f>'[1]SetUp Officials'!P28</f>
        <v> </v>
      </c>
    </row>
    <row r="15" s="5" customFormat="1" ht="9.6" customHeight="1" spans="1:20">
      <c r="A15" s="54">
        <v>5</v>
      </c>
      <c r="B15" s="43">
        <f>IF($D15="","",VLOOKUP($D15,'[1]Girls Si Main Draw Prep'!$A$7:$P$38,15))</f>
        <v>0</v>
      </c>
      <c r="C15" s="43">
        <f>IF($D15="","",VLOOKUP($D15,'[1]Girls Si Main Draw Prep'!$A$7:$P$38,16))</f>
        <v>36</v>
      </c>
      <c r="D15" s="44">
        <v>10</v>
      </c>
      <c r="E15" s="43" t="str">
        <f>UPPER(IF($D15="","",VLOOKUP($D15,'[1]Girls Si Main Draw Prep'!$A$7:$P$38,2)))</f>
        <v>SOHINI SANJAY MOHANTY</v>
      </c>
      <c r="F15" s="43">
        <f>IF($D15="","",VLOOKUP($D15,'[1]Girls Si Main Draw Prep'!$A$7:$P$38,3))</f>
        <v>426254</v>
      </c>
      <c r="G15" s="43"/>
      <c r="H15" s="43" t="str">
        <f>IF($D15="","",VLOOKUP($D15,'[1]Girls Si Main Draw Prep'!$A$7:$P$38,4))</f>
        <v>(OD)</v>
      </c>
      <c r="I15" s="206"/>
      <c r="J15" s="153"/>
      <c r="K15" s="157"/>
      <c r="L15" s="157"/>
      <c r="M15" s="204"/>
      <c r="N15" s="154" t="s">
        <v>236</v>
      </c>
      <c r="O15" s="209"/>
      <c r="P15" s="158"/>
      <c r="Q15" s="159"/>
      <c r="R15" s="52"/>
      <c r="T15" s="58" t="str">
        <f>'[1]SetUp Officials'!P29</f>
        <v> </v>
      </c>
    </row>
    <row r="16" s="5" customFormat="1" ht="9.6" customHeight="1" spans="1:20">
      <c r="A16" s="54"/>
      <c r="B16" s="154"/>
      <c r="C16" s="154"/>
      <c r="D16" s="199"/>
      <c r="E16" s="157"/>
      <c r="F16" s="157"/>
      <c r="G16" s="193"/>
      <c r="H16" s="194" t="s">
        <v>65</v>
      </c>
      <c r="I16" s="195"/>
      <c r="J16" s="210" t="str">
        <f>$E$17</f>
        <v>JOELL NICHOLE</v>
      </c>
      <c r="K16" s="196"/>
      <c r="L16" s="157"/>
      <c r="M16" s="204"/>
      <c r="N16" s="158"/>
      <c r="O16" s="209"/>
      <c r="P16" s="158"/>
      <c r="Q16" s="159"/>
      <c r="R16" s="52"/>
      <c r="T16" s="75" t="str">
        <f>'[1]SetUp Officials'!P30</f>
        <v>None</v>
      </c>
    </row>
    <row r="17" s="5" customFormat="1" ht="9.6" customHeight="1" spans="1:18">
      <c r="A17" s="54">
        <v>6</v>
      </c>
      <c r="B17" s="43">
        <f>IF($D17="","",VLOOKUP($D17,'[1]Girls Si Main Draw Prep'!$A$7:$P$38,15))</f>
        <v>0</v>
      </c>
      <c r="C17" s="43">
        <f>IF($D17="","",VLOOKUP($D17,'[1]Girls Si Main Draw Prep'!$A$7:$P$38,16))</f>
        <v>56</v>
      </c>
      <c r="D17" s="44">
        <v>19</v>
      </c>
      <c r="E17" s="43" t="str">
        <f>UPPER(IF($D17="","",VLOOKUP($D17,'[1]Girls Si Main Draw Prep'!$A$7:$P$38,2)))</f>
        <v>JOELL NICHOLE</v>
      </c>
      <c r="F17" s="43">
        <f>IF($D17="","",VLOOKUP($D17,'[1]Girls Si Main Draw Prep'!$A$7:$P$38,3))</f>
        <v>424845</v>
      </c>
      <c r="G17" s="43"/>
      <c r="H17" s="43" t="str">
        <f>IF($D17="","",VLOOKUP($D17,'[1]Girls Si Main Draw Prep'!$A$7:$P$38,4))</f>
        <v>(TN)</v>
      </c>
      <c r="I17" s="197"/>
      <c r="J17" s="154" t="s">
        <v>214</v>
      </c>
      <c r="K17" s="198"/>
      <c r="L17" s="157"/>
      <c r="M17" s="204"/>
      <c r="N17" s="158"/>
      <c r="O17" s="209"/>
      <c r="P17" s="158"/>
      <c r="Q17" s="159"/>
      <c r="R17" s="52"/>
    </row>
    <row r="18" s="5" customFormat="1" ht="9.6" customHeight="1" spans="1:18">
      <c r="A18" s="54"/>
      <c r="B18" s="154"/>
      <c r="C18" s="154"/>
      <c r="D18" s="199"/>
      <c r="E18" s="157"/>
      <c r="F18" s="157"/>
      <c r="G18" s="193"/>
      <c r="H18" s="157"/>
      <c r="I18" s="156"/>
      <c r="J18" s="200"/>
      <c r="K18" s="201"/>
      <c r="L18" s="210" t="str">
        <f>$E$17</f>
        <v>JOELL NICHOLE</v>
      </c>
      <c r="M18" s="211"/>
      <c r="N18" s="158"/>
      <c r="O18" s="209"/>
      <c r="P18" s="158"/>
      <c r="Q18" s="159"/>
      <c r="R18" s="52"/>
    </row>
    <row r="19" s="5" customFormat="1" ht="9.6" customHeight="1" spans="1:18">
      <c r="A19" s="54">
        <v>7</v>
      </c>
      <c r="B19" s="43" t="str">
        <f>IF($D19="","",VLOOKUP($D19,'[1]Girls Si Main Draw Prep'!$A$7:$P$38,15))</f>
        <v>Q</v>
      </c>
      <c r="C19" s="43">
        <v>84</v>
      </c>
      <c r="D19" s="44">
        <v>25</v>
      </c>
      <c r="E19" s="43" t="str">
        <f>UPPER(IF($D19="","",VLOOKUP($D19,'[1]Girls Si Main Draw Prep'!$A$7:$P$38,2)))</f>
        <v>ANANYA JAIN</v>
      </c>
      <c r="F19" s="43">
        <f>IF($D19="","",VLOOKUP($D19,'[1]Girls Si Main Draw Prep'!$A$7:$P$38,3))</f>
        <v>435561</v>
      </c>
      <c r="G19" s="43"/>
      <c r="H19" s="43" t="s">
        <v>237</v>
      </c>
      <c r="I19" s="192"/>
      <c r="J19" s="153"/>
      <c r="K19" s="203"/>
      <c r="L19" s="157" t="s">
        <v>238</v>
      </c>
      <c r="M19" s="87"/>
      <c r="N19" s="158"/>
      <c r="O19" s="209"/>
      <c r="P19" s="158"/>
      <c r="Q19" s="159"/>
      <c r="R19" s="52"/>
    </row>
    <row r="20" s="5" customFormat="1" ht="9.6" customHeight="1" spans="1:18">
      <c r="A20" s="54"/>
      <c r="B20" s="154"/>
      <c r="C20" s="154"/>
      <c r="D20" s="154"/>
      <c r="E20" s="157"/>
      <c r="F20" s="157"/>
      <c r="G20" s="193"/>
      <c r="H20" s="194" t="s">
        <v>65</v>
      </c>
      <c r="I20" s="195"/>
      <c r="J20" s="210" t="str">
        <f>$E$19</f>
        <v>ANANYA JAIN</v>
      </c>
      <c r="K20" s="205"/>
      <c r="L20" s="157"/>
      <c r="M20" s="87"/>
      <c r="N20" s="158"/>
      <c r="O20" s="209"/>
      <c r="P20" s="158"/>
      <c r="Q20" s="159"/>
      <c r="R20" s="52"/>
    </row>
    <row r="21" s="5" customFormat="1" ht="9.6" customHeight="1" spans="1:18">
      <c r="A21" s="42">
        <v>8</v>
      </c>
      <c r="B21" s="43">
        <f>IF($D21="","",VLOOKUP($D21,'[1]Girls Si Main Draw Prep'!$A$7:$P$38,15))</f>
        <v>0</v>
      </c>
      <c r="C21" s="43">
        <f>IF($D21="","",VLOOKUP($D21,'[1]Girls Si Main Draw Prep'!$A$7:$P$38,16))</f>
        <v>25</v>
      </c>
      <c r="D21" s="44">
        <v>5</v>
      </c>
      <c r="E21" s="45" t="str">
        <f>UPPER(IF($D21="","",VLOOKUP($D21,'[1]Girls Si Main Draw Prep'!$A$7:$P$38,2)))</f>
        <v>HASINI DAVUNABOINA</v>
      </c>
      <c r="F21" s="45">
        <f>IF($D21="","",VLOOKUP($D21,'[1]Girls Si Main Draw Prep'!$A$7:$P$38,3))</f>
        <v>431169</v>
      </c>
      <c r="G21" s="45"/>
      <c r="H21" s="45" t="str">
        <f>IF($D21="","",VLOOKUP($D21,'[1]Girls Si Main Draw Prep'!$A$7:$P$38,4))</f>
        <v>(TS)</v>
      </c>
      <c r="I21" s="213"/>
      <c r="J21" s="154" t="s">
        <v>202</v>
      </c>
      <c r="K21" s="157"/>
      <c r="L21" s="157"/>
      <c r="M21" s="87"/>
      <c r="N21" s="158"/>
      <c r="O21" s="209"/>
      <c r="P21" s="158"/>
      <c r="Q21" s="159"/>
      <c r="R21" s="52"/>
    </row>
    <row r="22" s="5" customFormat="1" ht="9.6" customHeight="1" spans="1:18">
      <c r="A22" s="54"/>
      <c r="B22" s="154"/>
      <c r="C22" s="154"/>
      <c r="D22" s="154"/>
      <c r="E22" s="208"/>
      <c r="F22" s="208"/>
      <c r="G22" s="214"/>
      <c r="H22" s="208"/>
      <c r="I22" s="156"/>
      <c r="J22" s="153"/>
      <c r="K22" s="157"/>
      <c r="L22" s="157"/>
      <c r="M22" s="87"/>
      <c r="N22" s="200" t="s">
        <v>65</v>
      </c>
      <c r="O22" s="201"/>
      <c r="P22" s="217" t="str">
        <f>$E$7</f>
        <v>ADITI RAWAT</v>
      </c>
      <c r="Q22" s="215"/>
      <c r="R22" s="52"/>
    </row>
    <row r="23" s="5" customFormat="1" ht="9.6" customHeight="1" spans="1:18">
      <c r="A23" s="42">
        <v>9</v>
      </c>
      <c r="B23" s="43">
        <f>IF($D23="","",VLOOKUP($D23,'[1]Girls Si Main Draw Prep'!$A$7:$P$38,15))</f>
        <v>0</v>
      </c>
      <c r="C23" s="43">
        <f>IF($D23="","",VLOOKUP($D23,'[1]Girls Si Main Draw Prep'!$A$7:$P$38,16))</f>
        <v>19</v>
      </c>
      <c r="D23" s="44">
        <v>3</v>
      </c>
      <c r="E23" s="45" t="str">
        <f>UPPER(IF($D23="","",VLOOKUP($D23,'[1]Girls Si Main Draw Prep'!$A$7:$P$38,2)))</f>
        <v>SAILY PRASHANTKUMAR THAKKAR</v>
      </c>
      <c r="F23" s="45">
        <f>IF($D23="","",VLOOKUP($D23,'[1]Girls Si Main Draw Prep'!$A$7:$P$38,3))</f>
        <v>426398</v>
      </c>
      <c r="G23" s="45"/>
      <c r="H23" s="45" t="str">
        <f>IF($D23="","",VLOOKUP($D23,'[1]Girls Si Main Draw Prep'!$A$7:$P$38,4))</f>
        <v>(GJ)</v>
      </c>
      <c r="I23" s="192"/>
      <c r="J23" s="153"/>
      <c r="K23" s="157"/>
      <c r="L23" s="157"/>
      <c r="M23" s="87"/>
      <c r="N23" s="158"/>
      <c r="O23" s="209"/>
      <c r="P23" s="154" t="s">
        <v>214</v>
      </c>
      <c r="Q23" s="209"/>
      <c r="R23" s="52"/>
    </row>
    <row r="24" s="5" customFormat="1" ht="9.6" customHeight="1" spans="1:18">
      <c r="A24" s="54"/>
      <c r="B24" s="154"/>
      <c r="C24" s="154"/>
      <c r="D24" s="154"/>
      <c r="E24" s="157"/>
      <c r="F24" s="157"/>
      <c r="G24" s="193"/>
      <c r="H24" s="194" t="s">
        <v>65</v>
      </c>
      <c r="I24" s="195"/>
      <c r="J24" s="217" t="str">
        <f>$E$23</f>
        <v>SAILY PRASHANTKUMAR THAKKAR</v>
      </c>
      <c r="K24" s="196"/>
      <c r="L24" s="157"/>
      <c r="M24" s="87"/>
      <c r="N24" s="158"/>
      <c r="O24" s="209"/>
      <c r="P24" s="158"/>
      <c r="Q24" s="209"/>
      <c r="R24" s="52"/>
    </row>
    <row r="25" s="5" customFormat="1" ht="9.6" customHeight="1" spans="1:18">
      <c r="A25" s="54">
        <v>10</v>
      </c>
      <c r="B25" s="43">
        <f>IF($D25="","",VLOOKUP($D25,'[1]Girls Si Main Draw Prep'!$A$7:$P$38,15))</f>
        <v>0</v>
      </c>
      <c r="C25" s="43">
        <f>IF($D25="","",VLOOKUP($D25,'[1]Girls Si Main Draw Prep'!$A$7:$P$38,16))</f>
        <v>71</v>
      </c>
      <c r="D25" s="44">
        <v>23</v>
      </c>
      <c r="E25" s="43" t="str">
        <f>UPPER(IF($D25="","",VLOOKUP($D25,'[1]Girls Si Main Draw Prep'!$A$7:$P$38,2)))</f>
        <v>SHRUTI NANAJKAR</v>
      </c>
      <c r="F25" s="43">
        <f>IF($D25="","",VLOOKUP($D25,'[1]Girls Si Main Draw Prep'!$A$7:$P$38,3))</f>
        <v>429435</v>
      </c>
      <c r="G25" s="43"/>
      <c r="H25" s="43" t="str">
        <f>IF($D25="","",VLOOKUP($D25,'[1]Girls Si Main Draw Prep'!$A$7:$P$38,4))</f>
        <v>(MH)</v>
      </c>
      <c r="I25" s="197"/>
      <c r="J25" s="154" t="s">
        <v>234</v>
      </c>
      <c r="K25" s="198"/>
      <c r="L25" s="157"/>
      <c r="M25" s="87"/>
      <c r="N25" s="158"/>
      <c r="O25" s="209"/>
      <c r="P25" s="158"/>
      <c r="Q25" s="209"/>
      <c r="R25" s="52"/>
    </row>
    <row r="26" s="5" customFormat="1" ht="9.6" customHeight="1" spans="1:18">
      <c r="A26" s="54"/>
      <c r="B26" s="154"/>
      <c r="C26" s="154"/>
      <c r="D26" s="199"/>
      <c r="E26" s="157"/>
      <c r="F26" s="157"/>
      <c r="G26" s="193"/>
      <c r="H26" s="157"/>
      <c r="I26" s="156"/>
      <c r="J26" s="200"/>
      <c r="K26" s="201"/>
      <c r="L26" s="210" t="str">
        <f>$E$27</f>
        <v>YUBRANI BANERJEE</v>
      </c>
      <c r="M26" s="202"/>
      <c r="N26" s="158"/>
      <c r="O26" s="209"/>
      <c r="P26" s="158"/>
      <c r="Q26" s="209"/>
      <c r="R26" s="52"/>
    </row>
    <row r="27" s="5" customFormat="1" ht="9.6" customHeight="1" spans="1:18">
      <c r="A27" s="54">
        <v>11</v>
      </c>
      <c r="B27" s="43">
        <f>IF($D27="","",VLOOKUP($D27,'[1]Girls Si Main Draw Prep'!$A$7:$P$38,15))</f>
        <v>0</v>
      </c>
      <c r="C27" s="43">
        <f>IF($D27="","",VLOOKUP($D27,'[1]Girls Si Main Draw Prep'!$A$7:$P$38,16))</f>
        <v>53</v>
      </c>
      <c r="D27" s="44">
        <v>18</v>
      </c>
      <c r="E27" s="43" t="str">
        <f>UPPER(IF($D27="","",VLOOKUP($D27,'[1]Girls Si Main Draw Prep'!$A$7:$P$38,2)))</f>
        <v>YUBRANI BANERJEE</v>
      </c>
      <c r="F27" s="43">
        <f>IF($D27="","",VLOOKUP($D27,'[1]Girls Si Main Draw Prep'!$A$7:$P$38,3))</f>
        <v>415914</v>
      </c>
      <c r="G27" s="43"/>
      <c r="H27" s="43" t="str">
        <f>IF($D27="","",VLOOKUP($D27,'[1]Girls Si Main Draw Prep'!$A$7:$P$38,4))</f>
        <v>(WB)</v>
      </c>
      <c r="I27" s="192"/>
      <c r="J27" s="153"/>
      <c r="K27" s="203"/>
      <c r="L27" s="157" t="s">
        <v>239</v>
      </c>
      <c r="M27" s="204"/>
      <c r="N27" s="158"/>
      <c r="O27" s="209"/>
      <c r="P27" s="158"/>
      <c r="Q27" s="209"/>
      <c r="R27" s="52"/>
    </row>
    <row r="28" s="5" customFormat="1" ht="9.6" customHeight="1" spans="1:18">
      <c r="A28" s="42"/>
      <c r="B28" s="154"/>
      <c r="C28" s="154"/>
      <c r="D28" s="199"/>
      <c r="E28" s="157"/>
      <c r="F28" s="157"/>
      <c r="G28" s="193"/>
      <c r="H28" s="194" t="s">
        <v>65</v>
      </c>
      <c r="I28" s="195"/>
      <c r="J28" s="210" t="str">
        <f>$E$27</f>
        <v>YUBRANI BANERJEE</v>
      </c>
      <c r="K28" s="205"/>
      <c r="L28" s="157"/>
      <c r="M28" s="204"/>
      <c r="N28" s="158"/>
      <c r="O28" s="209"/>
      <c r="P28" s="158"/>
      <c r="Q28" s="209"/>
      <c r="R28" s="52"/>
    </row>
    <row r="29" s="5" customFormat="1" ht="9.6" customHeight="1" spans="1:18">
      <c r="A29" s="54">
        <v>12</v>
      </c>
      <c r="B29" s="43">
        <f>IF($D29="","",VLOOKUP($D29,'[1]Girls Si Main Draw Prep'!$A$7:$P$38,15))</f>
        <v>0</v>
      </c>
      <c r="C29" s="43">
        <f>IF($D29="","",VLOOKUP($D29,'[1]Girls Si Main Draw Prep'!$A$7:$P$38,16))</f>
        <v>60</v>
      </c>
      <c r="D29" s="44">
        <v>21</v>
      </c>
      <c r="E29" s="43" t="str">
        <f>UPPER(IF($D29="","",VLOOKUP($D29,'[1]Girls Si Main Draw Prep'!$A$7:$P$38,2)))</f>
        <v>SUHANI GAUR</v>
      </c>
      <c r="F29" s="43">
        <f>IF($D29="","",VLOOKUP($D29,'[1]Girls Si Main Draw Prep'!$A$7:$P$38,3))</f>
        <v>426057</v>
      </c>
      <c r="G29" s="43"/>
      <c r="H29" s="43" t="str">
        <f>IF($D29="","",VLOOKUP($D29,'[1]Girls Si Main Draw Prep'!$A$7:$P$38,4))</f>
        <v>(RJ)</v>
      </c>
      <c r="I29" s="213"/>
      <c r="J29" s="154" t="s">
        <v>214</v>
      </c>
      <c r="K29" s="157"/>
      <c r="L29" s="157"/>
      <c r="M29" s="204"/>
      <c r="N29" s="158"/>
      <c r="O29" s="209"/>
      <c r="P29" s="158"/>
      <c r="Q29" s="209"/>
      <c r="R29" s="52"/>
    </row>
    <row r="30" s="5" customFormat="1" ht="9.6" customHeight="1" spans="1:18">
      <c r="A30" s="54"/>
      <c r="B30" s="154"/>
      <c r="C30" s="154"/>
      <c r="D30" s="199">
        <v>1</v>
      </c>
      <c r="E30" s="157"/>
      <c r="F30" s="157"/>
      <c r="G30" s="193"/>
      <c r="H30" s="208"/>
      <c r="I30" s="156"/>
      <c r="J30" s="153"/>
      <c r="K30" s="157"/>
      <c r="L30" s="194" t="s">
        <v>65</v>
      </c>
      <c r="M30" s="201"/>
      <c r="N30" s="217" t="str">
        <f>$E$37</f>
        <v>SAHIRA SINGH</v>
      </c>
      <c r="O30" s="216"/>
      <c r="P30" s="158"/>
      <c r="Q30" s="209"/>
      <c r="R30" s="52"/>
    </row>
    <row r="31" s="5" customFormat="1" ht="9.6" customHeight="1" spans="1:18">
      <c r="A31" s="54">
        <v>13</v>
      </c>
      <c r="B31" s="43">
        <f>IF($D31="","",VLOOKUP($D31,'[1]Girls Si Main Draw Prep'!$A$7:$P$38,15))</f>
        <v>0</v>
      </c>
      <c r="C31" s="43">
        <f>IF($D31="","",VLOOKUP($D31,'[1]Girls Si Main Draw Prep'!$A$7:$P$38,16))</f>
        <v>48</v>
      </c>
      <c r="D31" s="44">
        <v>16</v>
      </c>
      <c r="E31" s="43" t="str">
        <f>UPPER(IF($D31="","",VLOOKUP($D31,'[1]Girls Si Main Draw Prep'!$A$7:$P$38,2)))</f>
        <v>RESHMA V S S CH</v>
      </c>
      <c r="F31" s="43">
        <f>IF($D31="","",VLOOKUP($D31,'[1]Girls Si Main Draw Prep'!$A$7:$P$38,3))</f>
        <v>411918</v>
      </c>
      <c r="G31" s="43"/>
      <c r="H31" s="43" t="str">
        <f>IF($D31="","",VLOOKUP($D31,'[1]Girls Si Main Draw Prep'!$A$7:$P$38,4))</f>
        <v>(AP)</v>
      </c>
      <c r="I31" s="206"/>
      <c r="J31" s="153"/>
      <c r="K31" s="157"/>
      <c r="L31" s="157"/>
      <c r="M31" s="204"/>
      <c r="N31" s="154" t="s">
        <v>240</v>
      </c>
      <c r="O31" s="159"/>
      <c r="P31" s="158"/>
      <c r="Q31" s="209"/>
      <c r="R31" s="52"/>
    </row>
    <row r="32" s="5" customFormat="1" ht="9.6" customHeight="1" spans="1:18">
      <c r="A32" s="54"/>
      <c r="B32" s="154"/>
      <c r="C32" s="154"/>
      <c r="D32" s="199"/>
      <c r="E32" s="157"/>
      <c r="F32" s="157"/>
      <c r="G32" s="193"/>
      <c r="H32" s="194" t="s">
        <v>65</v>
      </c>
      <c r="I32" s="195"/>
      <c r="J32" s="43" t="s">
        <v>241</v>
      </c>
      <c r="K32" s="196"/>
      <c r="L32" s="157"/>
      <c r="M32" s="204"/>
      <c r="N32" s="158"/>
      <c r="O32" s="159"/>
      <c r="P32" s="158"/>
      <c r="Q32" s="209"/>
      <c r="R32" s="52"/>
    </row>
    <row r="33" s="5" customFormat="1" ht="9.6" customHeight="1" spans="1:18">
      <c r="A33" s="54">
        <v>14</v>
      </c>
      <c r="B33" s="43" t="str">
        <f>IF($D33="","",VLOOKUP($D33,'[1]Girls Si Main Draw Prep'!$A$7:$P$38,15))</f>
        <v>Q</v>
      </c>
      <c r="C33" s="43">
        <v>127</v>
      </c>
      <c r="D33" s="44">
        <v>32</v>
      </c>
      <c r="E33" s="43" t="s">
        <v>241</v>
      </c>
      <c r="F33" s="43">
        <v>430248</v>
      </c>
      <c r="G33" s="43"/>
      <c r="H33" s="43" t="s">
        <v>237</v>
      </c>
      <c r="I33" s="197"/>
      <c r="J33" s="154" t="s">
        <v>236</v>
      </c>
      <c r="K33" s="198"/>
      <c r="L33" s="157"/>
      <c r="M33" s="204"/>
      <c r="N33" s="158"/>
      <c r="O33" s="159"/>
      <c r="P33" s="158"/>
      <c r="Q33" s="209"/>
      <c r="R33" s="52"/>
    </row>
    <row r="34" s="5" customFormat="1" ht="9.6" customHeight="1" spans="1:18">
      <c r="A34" s="54"/>
      <c r="B34" s="154"/>
      <c r="C34" s="154"/>
      <c r="D34" s="199"/>
      <c r="E34" s="157"/>
      <c r="F34" s="157"/>
      <c r="G34" s="193"/>
      <c r="H34" s="157"/>
      <c r="I34" s="156"/>
      <c r="J34" s="200"/>
      <c r="K34" s="201"/>
      <c r="L34" s="217" t="str">
        <f>$E$37</f>
        <v>SAHIRA SINGH</v>
      </c>
      <c r="M34" s="211"/>
      <c r="N34" s="158"/>
      <c r="O34" s="159"/>
      <c r="P34" s="158"/>
      <c r="Q34" s="209"/>
      <c r="R34" s="52"/>
    </row>
    <row r="35" s="5" customFormat="1" ht="9.6" customHeight="1" spans="1:18">
      <c r="A35" s="54">
        <v>15</v>
      </c>
      <c r="B35" s="43" t="str">
        <f>IF($D35="","",VLOOKUP($D35,'[1]Girls Si Main Draw Prep'!$A$7:$P$38,15))</f>
        <v>Q</v>
      </c>
      <c r="C35" s="43">
        <v>267</v>
      </c>
      <c r="D35" s="44">
        <v>29</v>
      </c>
      <c r="E35" s="43" t="s">
        <v>193</v>
      </c>
      <c r="F35" s="43">
        <v>433598</v>
      </c>
      <c r="G35" s="43"/>
      <c r="H35" s="43" t="s">
        <v>242</v>
      </c>
      <c r="I35" s="192"/>
      <c r="J35" s="153"/>
      <c r="K35" s="203"/>
      <c r="L35" s="157" t="s">
        <v>243</v>
      </c>
      <c r="M35" s="87"/>
      <c r="N35" s="158"/>
      <c r="O35" s="159"/>
      <c r="P35" s="158"/>
      <c r="Q35" s="209"/>
      <c r="R35" s="52"/>
    </row>
    <row r="36" s="5" customFormat="1" ht="9.6" customHeight="1" spans="1:18">
      <c r="A36" s="54"/>
      <c r="B36" s="154"/>
      <c r="C36" s="154"/>
      <c r="D36" s="154"/>
      <c r="E36" s="157"/>
      <c r="F36" s="157"/>
      <c r="G36" s="193"/>
      <c r="H36" s="194" t="s">
        <v>65</v>
      </c>
      <c r="I36" s="195"/>
      <c r="J36" s="217" t="str">
        <f>$E$37</f>
        <v>SAHIRA SINGH</v>
      </c>
      <c r="K36" s="205"/>
      <c r="L36" s="157"/>
      <c r="M36" s="87"/>
      <c r="N36" s="158"/>
      <c r="O36" s="159"/>
      <c r="P36" s="158"/>
      <c r="Q36" s="209"/>
      <c r="R36" s="52"/>
    </row>
    <row r="37" s="5" customFormat="1" ht="9.6" customHeight="1" spans="1:18">
      <c r="A37" s="42">
        <v>16</v>
      </c>
      <c r="B37" s="43">
        <f>IF($D37="","",VLOOKUP($D37,'[1]Girls Si Main Draw Prep'!$A$7:$P$38,15))</f>
        <v>0</v>
      </c>
      <c r="C37" s="43">
        <f>IF($D37="","",VLOOKUP($D37,'[1]Girls Si Main Draw Prep'!$A$7:$P$38,16))</f>
        <v>33</v>
      </c>
      <c r="D37" s="44">
        <v>8</v>
      </c>
      <c r="E37" s="45" t="str">
        <f>UPPER(IF($D37="","",VLOOKUP($D37,'[1]Girls Si Main Draw Prep'!$A$7:$P$38,2)))</f>
        <v>SAHIRA SINGH</v>
      </c>
      <c r="F37" s="45">
        <f>IF($D37="","",VLOOKUP($D37,'[1]Girls Si Main Draw Prep'!$A$7:$P$38,3))</f>
        <v>422982</v>
      </c>
      <c r="G37" s="45"/>
      <c r="H37" s="45" t="str">
        <f>IF($D37="","",VLOOKUP($D37,'[1]Girls Si Main Draw Prep'!$A$7:$P$38,4))</f>
        <v>(PB)</v>
      </c>
      <c r="I37" s="213"/>
      <c r="J37" s="154" t="s">
        <v>243</v>
      </c>
      <c r="K37" s="157"/>
      <c r="L37" s="157" t="s">
        <v>185</v>
      </c>
      <c r="M37" s="87"/>
      <c r="N37" s="158"/>
      <c r="O37" s="159"/>
      <c r="P37" s="158"/>
      <c r="Q37" s="209"/>
      <c r="R37" s="52"/>
    </row>
    <row r="38" s="5" customFormat="1" ht="9.6" customHeight="1" spans="1:18">
      <c r="A38" s="54"/>
      <c r="B38" s="154"/>
      <c r="C38" s="154"/>
      <c r="D38" s="154"/>
      <c r="E38" s="157"/>
      <c r="F38" s="157"/>
      <c r="G38" s="193"/>
      <c r="H38" s="157"/>
      <c r="I38" s="156"/>
      <c r="J38" s="153"/>
      <c r="K38" s="157"/>
      <c r="L38" s="157"/>
      <c r="M38" s="87"/>
      <c r="N38" s="218" t="s">
        <v>244</v>
      </c>
      <c r="O38" s="219"/>
      <c r="P38" s="217" t="str">
        <f>$E$7</f>
        <v>ADITI RAWAT</v>
      </c>
      <c r="Q38" s="221"/>
      <c r="R38" s="52"/>
    </row>
    <row r="39" s="5" customFormat="1" ht="9.6" customHeight="1" spans="1:18">
      <c r="A39" s="42">
        <v>17</v>
      </c>
      <c r="B39" s="43">
        <f>IF($D39="","",VLOOKUP($D39,'[1]Girls Si Main Draw Prep'!$A$7:$P$38,15))</f>
        <v>0</v>
      </c>
      <c r="C39" s="43">
        <f>IF($D39="","",VLOOKUP($D39,'[1]Girls Si Main Draw Prep'!$A$7:$P$38,16))</f>
        <v>29</v>
      </c>
      <c r="D39" s="44">
        <v>7</v>
      </c>
      <c r="E39" s="45" t="str">
        <f>UPPER(IF($D39="","",VLOOKUP($D39,'[1]Girls Si Main Draw Prep'!$A$7:$P$38,2)))</f>
        <v>CHEVIKA REDDY SAMA</v>
      </c>
      <c r="F39" s="45">
        <f>IF($D39="","",VLOOKUP($D39,'[1]Girls Si Main Draw Prep'!$A$7:$P$38,3))</f>
        <v>428453</v>
      </c>
      <c r="G39" s="45"/>
      <c r="H39" s="45" t="str">
        <f>IF($D39="","",VLOOKUP($D39,'[1]Girls Si Main Draw Prep'!$A$7:$P$38,4))</f>
        <v>(TS)</v>
      </c>
      <c r="I39" s="192"/>
      <c r="J39" s="153"/>
      <c r="K39" s="157"/>
      <c r="L39" s="157"/>
      <c r="M39" s="87"/>
      <c r="N39" s="200" t="s">
        <v>65</v>
      </c>
      <c r="O39" s="222"/>
      <c r="P39" s="237" t="s">
        <v>196</v>
      </c>
      <c r="Q39" s="209"/>
      <c r="R39" s="52"/>
    </row>
    <row r="40" s="5" customFormat="1" ht="9.6" customHeight="1" spans="1:18">
      <c r="A40" s="54"/>
      <c r="B40" s="154"/>
      <c r="C40" s="154"/>
      <c r="D40" s="154"/>
      <c r="E40" s="157"/>
      <c r="F40" s="157"/>
      <c r="G40" s="193"/>
      <c r="H40" s="194" t="s">
        <v>65</v>
      </c>
      <c r="I40" s="195"/>
      <c r="J40" s="210" t="str">
        <f>$E$41</f>
        <v>DEEPSHIKA VINAYAGAMURTHY</v>
      </c>
      <c r="K40" s="196"/>
      <c r="L40" s="157"/>
      <c r="M40" s="87"/>
      <c r="N40" s="158"/>
      <c r="O40" s="159"/>
      <c r="P40" s="158"/>
      <c r="Q40" s="209"/>
      <c r="R40" s="52"/>
    </row>
    <row r="41" s="5" customFormat="1" ht="9.6" customHeight="1" spans="1:18">
      <c r="A41" s="54">
        <v>18</v>
      </c>
      <c r="B41" s="43" t="str">
        <f>IF($D41="","",VLOOKUP($D41,'[1]Girls Si Main Draw Prep'!$A$7:$P$38,15))</f>
        <v>Q</v>
      </c>
      <c r="C41" s="43">
        <v>69</v>
      </c>
      <c r="D41" s="44">
        <v>31</v>
      </c>
      <c r="E41" s="43" t="s">
        <v>192</v>
      </c>
      <c r="F41" s="43">
        <v>437432</v>
      </c>
      <c r="G41" s="43"/>
      <c r="H41" s="43" t="s">
        <v>194</v>
      </c>
      <c r="I41" s="197"/>
      <c r="J41" s="154" t="s">
        <v>245</v>
      </c>
      <c r="K41" s="198"/>
      <c r="L41" s="157"/>
      <c r="M41" s="87"/>
      <c r="N41" s="158"/>
      <c r="O41" s="159"/>
      <c r="P41" s="158"/>
      <c r="Q41" s="209"/>
      <c r="R41" s="52"/>
    </row>
    <row r="42" s="5" customFormat="1" ht="9.6" customHeight="1" spans="1:18">
      <c r="A42" s="54"/>
      <c r="B42" s="154"/>
      <c r="C42" s="154"/>
      <c r="D42" s="199"/>
      <c r="E42" s="157"/>
      <c r="F42" s="157"/>
      <c r="G42" s="193"/>
      <c r="H42" s="157"/>
      <c r="I42" s="156"/>
      <c r="J42" s="200"/>
      <c r="K42" s="201"/>
      <c r="L42" s="210" t="str">
        <f>$E$41</f>
        <v>DEEPSHIKA VINAYAGAMURTHY</v>
      </c>
      <c r="M42" s="202"/>
      <c r="N42" s="158"/>
      <c r="O42" s="159"/>
      <c r="P42" s="158"/>
      <c r="Q42" s="209"/>
      <c r="R42" s="52"/>
    </row>
    <row r="43" s="5" customFormat="1" ht="9.6" customHeight="1" spans="1:18">
      <c r="A43" s="54">
        <v>19</v>
      </c>
      <c r="B43" s="43" t="str">
        <f>IF($D43="","",VLOOKUP($D43,'[1]Girls Si Main Draw Prep'!$A$7:$P$38,15))</f>
        <v>Q</v>
      </c>
      <c r="C43" s="43">
        <v>76</v>
      </c>
      <c r="D43" s="44">
        <v>28</v>
      </c>
      <c r="E43" s="43" t="s">
        <v>246</v>
      </c>
      <c r="F43" s="43">
        <v>428554</v>
      </c>
      <c r="G43" s="43"/>
      <c r="H43" s="43" t="s">
        <v>213</v>
      </c>
      <c r="I43" s="192"/>
      <c r="J43" s="153"/>
      <c r="K43" s="203"/>
      <c r="L43" s="157" t="s">
        <v>217</v>
      </c>
      <c r="M43" s="204"/>
      <c r="N43" s="158"/>
      <c r="O43" s="159"/>
      <c r="P43" s="158"/>
      <c r="Q43" s="209"/>
      <c r="R43" s="52"/>
    </row>
    <row r="44" s="5" customFormat="1" ht="9.6" customHeight="1" spans="1:18">
      <c r="A44" s="54"/>
      <c r="B44" s="154"/>
      <c r="C44" s="154"/>
      <c r="D44" s="199"/>
      <c r="E44" s="157"/>
      <c r="F44" s="157"/>
      <c r="G44" s="193"/>
      <c r="H44" s="194" t="s">
        <v>65</v>
      </c>
      <c r="I44" s="195"/>
      <c r="J44" s="210" t="str">
        <f>$E$45</f>
        <v>LAKSHMI GOWDA</v>
      </c>
      <c r="K44" s="205"/>
      <c r="L44" s="157"/>
      <c r="M44" s="204"/>
      <c r="N44" s="158"/>
      <c r="O44" s="159"/>
      <c r="P44" s="158"/>
      <c r="Q44" s="209"/>
      <c r="R44" s="52"/>
    </row>
    <row r="45" s="5" customFormat="1" ht="9.6" customHeight="1" spans="1:18">
      <c r="A45" s="54">
        <v>20</v>
      </c>
      <c r="B45" s="43">
        <f>IF($D45="","",VLOOKUP($D45,'[1]Girls Si Main Draw Prep'!$A$7:$P$38,15))</f>
        <v>0</v>
      </c>
      <c r="C45" s="43">
        <f>IF($D45="","",VLOOKUP($D45,'[1]Girls Si Main Draw Prep'!$A$7:$P$38,16))</f>
        <v>46</v>
      </c>
      <c r="D45" s="44">
        <v>15</v>
      </c>
      <c r="E45" s="43" t="str">
        <f>UPPER(IF($D45="","",VLOOKUP($D45,'[1]Girls Si Main Draw Prep'!$A$7:$P$38,2)))</f>
        <v>LAKSHMI GOWDA</v>
      </c>
      <c r="F45" s="43">
        <f>IF($D45="","",VLOOKUP($D45,'[1]Girls Si Main Draw Prep'!$A$7:$P$38,3))</f>
        <v>420866</v>
      </c>
      <c r="G45" s="43"/>
      <c r="H45" s="43" t="str">
        <f>IF($D45="","",VLOOKUP($D45,'[1]Girls Si Main Draw Prep'!$A$7:$P$38,4))</f>
        <v>(DL)</v>
      </c>
      <c r="I45" s="213"/>
      <c r="J45" s="154" t="s">
        <v>247</v>
      </c>
      <c r="K45" s="157"/>
      <c r="L45" s="157"/>
      <c r="M45" s="204"/>
      <c r="N45" s="158"/>
      <c r="O45" s="159"/>
      <c r="P45" s="158"/>
      <c r="Q45" s="209"/>
      <c r="R45" s="52"/>
    </row>
    <row r="46" s="5" customFormat="1" ht="9.6" customHeight="1" spans="1:18">
      <c r="A46" s="54"/>
      <c r="B46" s="154"/>
      <c r="C46" s="154"/>
      <c r="D46" s="199"/>
      <c r="E46" s="157"/>
      <c r="F46" s="157"/>
      <c r="G46" s="193"/>
      <c r="H46" s="208"/>
      <c r="I46" s="156"/>
      <c r="J46" s="153"/>
      <c r="K46" s="157"/>
      <c r="L46" s="194" t="s">
        <v>65</v>
      </c>
      <c r="M46" s="201"/>
      <c r="N46" s="43" t="str">
        <f>$J$48</f>
        <v> PRABHA ARUNKUMAR LAKSHMI</v>
      </c>
      <c r="O46" s="215"/>
      <c r="P46" s="158"/>
      <c r="Q46" s="209"/>
      <c r="R46" s="52"/>
    </row>
    <row r="47" s="5" customFormat="1" ht="9.6" customHeight="1" spans="1:18">
      <c r="A47" s="54">
        <v>21</v>
      </c>
      <c r="B47" s="43">
        <f>IF($D47="","",VLOOKUP($D47,'[1]Girls Si Main Draw Prep'!$A$7:$P$38,15))</f>
        <v>0</v>
      </c>
      <c r="C47" s="43">
        <f>IF($D47="","",VLOOKUP($D47,'[1]Girls Si Main Draw Prep'!$A$7:$P$38,16))</f>
        <v>66</v>
      </c>
      <c r="D47" s="44">
        <v>22</v>
      </c>
      <c r="E47" s="43" t="str">
        <f>UPPER(IF($D47="","",VLOOKUP($D47,'[1]Girls Si Main Draw Prep'!$A$7:$P$38,2)))</f>
        <v>MIRUDHULA PALANIVEL</v>
      </c>
      <c r="F47" s="43">
        <f>IF($D47="","",VLOOKUP($D47,'[1]Girls Si Main Draw Prep'!$A$7:$P$38,3))</f>
        <v>416719</v>
      </c>
      <c r="G47" s="43"/>
      <c r="H47" s="43" t="str">
        <f>IF($D47="","",VLOOKUP($D47,'[1]Girls Si Main Draw Prep'!$A$7:$P$38,4))</f>
        <v>(TN)</v>
      </c>
      <c r="I47" s="206"/>
      <c r="J47" s="153"/>
      <c r="K47" s="157"/>
      <c r="L47" s="157"/>
      <c r="M47" s="204"/>
      <c r="N47" s="154" t="s">
        <v>220</v>
      </c>
      <c r="O47" s="209"/>
      <c r="P47" s="158"/>
      <c r="Q47" s="209"/>
      <c r="R47" s="52"/>
    </row>
    <row r="48" s="5" customFormat="1" ht="9.6" customHeight="1" spans="1:18">
      <c r="A48" s="54"/>
      <c r="B48" s="154"/>
      <c r="C48" s="154"/>
      <c r="D48" s="199"/>
      <c r="E48" s="157"/>
      <c r="F48" s="157"/>
      <c r="G48" s="193"/>
      <c r="H48" s="194" t="s">
        <v>65</v>
      </c>
      <c r="I48" s="195"/>
      <c r="J48" s="210" t="str">
        <f>$E$49</f>
        <v> PRABHA ARUNKUMAR LAKSHMI</v>
      </c>
      <c r="K48" s="196"/>
      <c r="L48" s="157"/>
      <c r="M48" s="204"/>
      <c r="N48" s="158"/>
      <c r="O48" s="209"/>
      <c r="P48" s="158"/>
      <c r="Q48" s="209"/>
      <c r="R48" s="52"/>
    </row>
    <row r="49" s="5" customFormat="1" ht="9.6" customHeight="1" spans="1:18">
      <c r="A49" s="54">
        <v>22</v>
      </c>
      <c r="B49" s="43">
        <f>IF($D49="","",VLOOKUP($D49,'[1]Girls Si Main Draw Prep'!$A$7:$P$38,15))</f>
        <v>0</v>
      </c>
      <c r="C49" s="43">
        <f>IF($D49="","",VLOOKUP($D49,'[1]Girls Si Main Draw Prep'!$A$7:$P$38,16))</f>
        <v>39</v>
      </c>
      <c r="D49" s="44">
        <v>12</v>
      </c>
      <c r="E49" s="43" t="str">
        <f>UPPER(IF($D49="","",VLOOKUP($D49,'[1]Girls Si Main Draw Prep'!$A$7:$P$38,2)))</f>
        <v> PRABHA ARUNKUMAR LAKSHMI</v>
      </c>
      <c r="F49" s="43">
        <f>IF($D49="","",VLOOKUP($D49,'[1]Girls Si Main Draw Prep'!$A$7:$P$38,3))</f>
        <v>419108</v>
      </c>
      <c r="G49" s="43"/>
      <c r="H49" s="43" t="str">
        <f>IF($D49="","",VLOOKUP($D49,'[1]Girls Si Main Draw Prep'!$A$7:$P$38,4))</f>
        <v>(TN)</v>
      </c>
      <c r="I49" s="197"/>
      <c r="J49" s="154" t="s">
        <v>71</v>
      </c>
      <c r="K49" s="198"/>
      <c r="L49" s="157"/>
      <c r="M49" s="204"/>
      <c r="N49" s="158"/>
      <c r="O49" s="209"/>
      <c r="P49" s="158"/>
      <c r="Q49" s="209"/>
      <c r="R49" s="52"/>
    </row>
    <row r="50" s="5" customFormat="1" ht="9.6" customHeight="1" spans="1:18">
      <c r="A50" s="54"/>
      <c r="B50" s="154"/>
      <c r="C50" s="154"/>
      <c r="D50" s="199"/>
      <c r="E50" s="157"/>
      <c r="F50" s="157"/>
      <c r="G50" s="193"/>
      <c r="H50" s="157"/>
      <c r="I50" s="156"/>
      <c r="J50" s="200"/>
      <c r="K50" s="201"/>
      <c r="L50" s="196" t="str">
        <f>$J$48</f>
        <v> PRABHA ARUNKUMAR LAKSHMI</v>
      </c>
      <c r="M50" s="211"/>
      <c r="N50" s="158"/>
      <c r="O50" s="209"/>
      <c r="P50" s="158"/>
      <c r="Q50" s="209"/>
      <c r="R50" s="52"/>
    </row>
    <row r="51" s="5" customFormat="1" ht="9.6" customHeight="1" spans="1:18">
      <c r="A51" s="54">
        <v>23</v>
      </c>
      <c r="B51" s="43" t="str">
        <f>IF($D51="","",VLOOKUP($D51,'[1]Girls Si Main Draw Prep'!$A$7:$P$38,15))</f>
        <v>Q</v>
      </c>
      <c r="C51" s="43">
        <f>IF($D51="","",VLOOKUP($D51,'[1]Girls Si Main Draw Prep'!$A$7:$P$38,16))</f>
        <v>0</v>
      </c>
      <c r="D51" s="44">
        <v>26</v>
      </c>
      <c r="E51" s="43" t="s">
        <v>248</v>
      </c>
      <c r="F51" s="43">
        <v>419122</v>
      </c>
      <c r="G51" s="43"/>
      <c r="H51" s="43" t="s">
        <v>194</v>
      </c>
      <c r="I51" s="192"/>
      <c r="J51" s="153"/>
      <c r="K51" s="203"/>
      <c r="L51" s="157" t="s">
        <v>236</v>
      </c>
      <c r="M51" s="87"/>
      <c r="N51" s="158"/>
      <c r="O51" s="209"/>
      <c r="P51" s="158"/>
      <c r="Q51" s="209"/>
      <c r="R51" s="52"/>
    </row>
    <row r="52" s="5" customFormat="1" ht="9.6" customHeight="1" spans="1:18">
      <c r="A52" s="54"/>
      <c r="B52" s="154"/>
      <c r="C52" s="154"/>
      <c r="D52" s="154"/>
      <c r="E52" s="157"/>
      <c r="F52" s="157"/>
      <c r="G52" s="193"/>
      <c r="H52" s="194" t="s">
        <v>65</v>
      </c>
      <c r="I52" s="195"/>
      <c r="J52" s="210" t="str">
        <f>$E$51</f>
        <v>DEEPA LAKSHMI VANARAJA</v>
      </c>
      <c r="K52" s="205"/>
      <c r="L52" s="157"/>
      <c r="M52" s="87"/>
      <c r="N52" s="158"/>
      <c r="O52" s="209"/>
      <c r="P52" s="158"/>
      <c r="Q52" s="209"/>
      <c r="R52" s="52"/>
    </row>
    <row r="53" s="5" customFormat="1" ht="9.6" customHeight="1" spans="1:18">
      <c r="A53" s="42">
        <v>24</v>
      </c>
      <c r="B53" s="43">
        <f>IF($D53="","",VLOOKUP($D53,'[1]Girls Si Main Draw Prep'!$A$7:$P$38,15))</f>
        <v>0</v>
      </c>
      <c r="C53" s="43">
        <f>IF($D53="","",VLOOKUP($D53,'[1]Girls Si Main Draw Prep'!$A$7:$P$38,16))</f>
        <v>22</v>
      </c>
      <c r="D53" s="44">
        <v>4</v>
      </c>
      <c r="E53" s="45" t="str">
        <f>UPPER(IF($D53="","",VLOOKUP($D53,'[1]Girls Si Main Draw Prep'!$A$7:$P$38,2)))</f>
        <v>PARTHSARTHI ARUN MUNDHE</v>
      </c>
      <c r="F53" s="45">
        <f>IF($D53="","",VLOOKUP($D53,'[1]Girls Si Main Draw Prep'!$A$7:$P$38,3))</f>
        <v>433262</v>
      </c>
      <c r="G53" s="45"/>
      <c r="H53" s="45" t="str">
        <f>IF($D53="","",VLOOKUP($D53,'[1]Girls Si Main Draw Prep'!$A$7:$P$38,4))</f>
        <v>(MH)</v>
      </c>
      <c r="I53" s="213"/>
      <c r="J53" s="154" t="s">
        <v>195</v>
      </c>
      <c r="K53" s="157"/>
      <c r="L53" s="157"/>
      <c r="M53" s="87"/>
      <c r="N53" s="158"/>
      <c r="O53" s="209"/>
      <c r="P53" s="158"/>
      <c r="Q53" s="209"/>
      <c r="R53" s="52"/>
    </row>
    <row r="54" s="5" customFormat="1" ht="9.6" customHeight="1" spans="1:18">
      <c r="A54" s="54"/>
      <c r="B54" s="154"/>
      <c r="C54" s="154"/>
      <c r="D54" s="154"/>
      <c r="E54" s="208"/>
      <c r="F54" s="208"/>
      <c r="G54" s="214"/>
      <c r="H54" s="208"/>
      <c r="I54" s="156"/>
      <c r="J54" s="153"/>
      <c r="K54" s="157"/>
      <c r="L54" s="157"/>
      <c r="M54" s="87"/>
      <c r="N54" s="200" t="s">
        <v>65</v>
      </c>
      <c r="O54" s="201"/>
      <c r="P54" s="45" t="str">
        <f>$J$68</f>
        <v>LAXMI SIRI DANDU</v>
      </c>
      <c r="Q54" s="216"/>
      <c r="R54" s="52"/>
    </row>
    <row r="55" s="5" customFormat="1" ht="9.6" customHeight="1" spans="1:18">
      <c r="A55" s="42">
        <v>25</v>
      </c>
      <c r="B55" s="43">
        <f>IF($D55="","",VLOOKUP($D55,'[1]Girls Si Main Draw Prep'!$A$7:$P$38,15))</f>
        <v>0</v>
      </c>
      <c r="C55" s="43">
        <f>IF($D55="","",VLOOKUP($D55,'[1]Girls Si Main Draw Prep'!$A$7:$P$38,16))</f>
        <v>26</v>
      </c>
      <c r="D55" s="44">
        <v>6</v>
      </c>
      <c r="E55" s="45" t="str">
        <f>UPPER(IF($D55="","",VLOOKUP($D55,'[1]Girls Si Main Draw Prep'!$A$7:$P$38,2)))</f>
        <v>HARSHINI N</v>
      </c>
      <c r="F55" s="45">
        <f>IF($D55="","",VLOOKUP($D55,'[1]Girls Si Main Draw Prep'!$A$7:$P$38,3))</f>
        <v>424105</v>
      </c>
      <c r="G55" s="45"/>
      <c r="H55" s="45" t="str">
        <f>IF($D55="","",VLOOKUP($D55,'[1]Girls Si Main Draw Prep'!$A$7:$P$38,4))</f>
        <v>(KA)</v>
      </c>
      <c r="I55" s="192"/>
      <c r="J55" s="153"/>
      <c r="K55" s="157"/>
      <c r="L55" s="157"/>
      <c r="M55" s="87"/>
      <c r="N55" s="158"/>
      <c r="O55" s="209"/>
      <c r="P55" s="154" t="s">
        <v>215</v>
      </c>
      <c r="Q55" s="159"/>
      <c r="R55" s="52"/>
    </row>
    <row r="56" s="5" customFormat="1" ht="9.6" customHeight="1" spans="1:18">
      <c r="A56" s="54"/>
      <c r="B56" s="154"/>
      <c r="C56" s="154"/>
      <c r="D56" s="154"/>
      <c r="E56" s="157"/>
      <c r="F56" s="157"/>
      <c r="G56" s="193"/>
      <c r="H56" s="194" t="s">
        <v>65</v>
      </c>
      <c r="I56" s="195"/>
      <c r="J56" s="210" t="str">
        <f>$E$57</f>
        <v>ASMI NIHAR ADKAR</v>
      </c>
      <c r="K56" s="196"/>
      <c r="L56" s="157"/>
      <c r="M56" s="87"/>
      <c r="N56" s="158"/>
      <c r="O56" s="209"/>
      <c r="P56" s="158"/>
      <c r="Q56" s="159"/>
      <c r="R56" s="52"/>
    </row>
    <row r="57" s="5" customFormat="1" ht="9.6" customHeight="1" spans="1:18">
      <c r="A57" s="54">
        <v>26</v>
      </c>
      <c r="B57" s="43" t="str">
        <f>IF($D57="","",VLOOKUP($D57,'[1]Girls Si Main Draw Prep'!$A$7:$P$38,15))</f>
        <v>Q</v>
      </c>
      <c r="C57" s="43">
        <v>76</v>
      </c>
      <c r="D57" s="44">
        <v>30</v>
      </c>
      <c r="E57" s="43" t="s">
        <v>249</v>
      </c>
      <c r="F57" s="43">
        <v>427523</v>
      </c>
      <c r="G57" s="43"/>
      <c r="H57" s="43" t="s">
        <v>186</v>
      </c>
      <c r="I57" s="197"/>
      <c r="J57" s="154" t="s">
        <v>250</v>
      </c>
      <c r="K57" s="198"/>
      <c r="L57" s="157"/>
      <c r="M57" s="87"/>
      <c r="N57" s="158"/>
      <c r="O57" s="209"/>
      <c r="P57" s="158"/>
      <c r="Q57" s="159"/>
      <c r="R57" s="52"/>
    </row>
    <row r="58" s="5" customFormat="1" ht="9.6" customHeight="1" spans="1:18">
      <c r="A58" s="54"/>
      <c r="B58" s="154"/>
      <c r="C58" s="154"/>
      <c r="D58" s="199"/>
      <c r="E58" s="157"/>
      <c r="F58" s="157"/>
      <c r="G58" s="193"/>
      <c r="H58" s="157"/>
      <c r="I58" s="156"/>
      <c r="J58" s="200"/>
      <c r="K58" s="201"/>
      <c r="L58" s="210" t="str">
        <f>$E$57</f>
        <v>ASMI NIHAR ADKAR</v>
      </c>
      <c r="M58" s="202"/>
      <c r="N58" s="158"/>
      <c r="O58" s="209"/>
      <c r="P58" s="158"/>
      <c r="Q58" s="159"/>
      <c r="R58" s="52"/>
    </row>
    <row r="59" s="5" customFormat="1" ht="9.6" customHeight="1" spans="1:18">
      <c r="A59" s="54">
        <v>27</v>
      </c>
      <c r="B59" s="43">
        <f>IF($D59="","",VLOOKUP($D59,'[1]Girls Si Main Draw Prep'!$A$7:$P$38,15))</f>
        <v>0</v>
      </c>
      <c r="C59" s="43">
        <f>IF($D59="","",VLOOKUP($D59,'[1]Girls Si Main Draw Prep'!$A$7:$P$38,16))</f>
        <v>58</v>
      </c>
      <c r="D59" s="44">
        <v>20</v>
      </c>
      <c r="E59" s="43" t="str">
        <f>UPPER(IF($D59="","",VLOOKUP($D59,'[1]Girls Si Main Draw Prep'!$A$7:$P$38,2)))</f>
        <v>SREE TANVI DASARI</v>
      </c>
      <c r="F59" s="43">
        <f>IF($D59="","",VLOOKUP($D59,'[1]Girls Si Main Draw Prep'!$A$7:$P$38,3))</f>
        <v>425520</v>
      </c>
      <c r="G59" s="43"/>
      <c r="H59" s="43" t="str">
        <f>IF($D59="","",VLOOKUP($D59,'[1]Girls Si Main Draw Prep'!$A$7:$P$38,4))</f>
        <v>(KA)</v>
      </c>
      <c r="I59" s="192"/>
      <c r="J59" s="153"/>
      <c r="K59" s="203"/>
      <c r="L59" s="157" t="s">
        <v>217</v>
      </c>
      <c r="M59" s="204"/>
      <c r="N59" s="158"/>
      <c r="O59" s="209"/>
      <c r="P59" s="158"/>
      <c r="Q59" s="159"/>
      <c r="R59" s="225"/>
    </row>
    <row r="60" s="5" customFormat="1" ht="9.6" customHeight="1" spans="1:18">
      <c r="A60" s="54"/>
      <c r="B60" s="154"/>
      <c r="C60" s="154"/>
      <c r="D60" s="199"/>
      <c r="E60" s="157"/>
      <c r="F60" s="157"/>
      <c r="G60" s="193"/>
      <c r="H60" s="194" t="s">
        <v>65</v>
      </c>
      <c r="I60" s="195"/>
      <c r="J60" s="210" t="str">
        <f>$E$61</f>
        <v>AKANSHA GHOSH</v>
      </c>
      <c r="K60" s="205"/>
      <c r="L60" s="157"/>
      <c r="M60" s="204"/>
      <c r="N60" s="158"/>
      <c r="O60" s="209"/>
      <c r="P60" s="158"/>
      <c r="Q60" s="159"/>
      <c r="R60" s="52"/>
    </row>
    <row r="61" s="5" customFormat="1" ht="9.6" customHeight="1" spans="1:18">
      <c r="A61" s="54">
        <v>28</v>
      </c>
      <c r="B61" s="43">
        <f>IF($D61="","",VLOOKUP($D61,'[1]Girls Si Main Draw Prep'!$A$7:$P$38,15))</f>
        <v>0</v>
      </c>
      <c r="C61" s="43">
        <f>IF($D61="","",VLOOKUP($D61,'[1]Girls Si Main Draw Prep'!$A$7:$P$38,16))</f>
        <v>33</v>
      </c>
      <c r="D61" s="44">
        <v>9</v>
      </c>
      <c r="E61" s="43" t="str">
        <f>UPPER(IF($D61="","",VLOOKUP($D61,'[1]Girls Si Main Draw Prep'!$A$7:$P$38,2)))</f>
        <v>AKANSHA GHOSH</v>
      </c>
      <c r="F61" s="43">
        <f>IF($D61="","",VLOOKUP($D61,'[1]Girls Si Main Draw Prep'!$A$7:$P$38,3))</f>
        <v>428687</v>
      </c>
      <c r="G61" s="43"/>
      <c r="H61" s="43" t="str">
        <f>IF($D61="","",VLOOKUP($D61,'[1]Girls Si Main Draw Prep'!$A$7:$P$38,4))</f>
        <v>(WB)</v>
      </c>
      <c r="I61" s="213"/>
      <c r="J61" s="154" t="s">
        <v>251</v>
      </c>
      <c r="K61" s="157"/>
      <c r="L61" s="157"/>
      <c r="M61" s="204"/>
      <c r="N61" s="158"/>
      <c r="O61" s="209"/>
      <c r="P61" s="158"/>
      <c r="Q61" s="159"/>
      <c r="R61" s="52"/>
    </row>
    <row r="62" s="5" customFormat="1" ht="9.6" customHeight="1" spans="1:18">
      <c r="A62" s="54"/>
      <c r="B62" s="154"/>
      <c r="C62" s="154"/>
      <c r="D62" s="199"/>
      <c r="E62" s="157"/>
      <c r="F62" s="157"/>
      <c r="G62" s="193"/>
      <c r="H62" s="208"/>
      <c r="I62" s="156"/>
      <c r="J62" s="153"/>
      <c r="K62" s="157"/>
      <c r="L62" s="194" t="s">
        <v>65</v>
      </c>
      <c r="M62" s="201"/>
      <c r="N62" s="45" t="str">
        <f>$J$68</f>
        <v>LAXMI SIRI DANDU</v>
      </c>
      <c r="O62" s="216"/>
      <c r="P62" s="158"/>
      <c r="Q62" s="159"/>
      <c r="R62" s="52"/>
    </row>
    <row r="63" s="5" customFormat="1" ht="9.6" customHeight="1" spans="1:18">
      <c r="A63" s="54">
        <v>29</v>
      </c>
      <c r="B63" s="43">
        <f>IF($D63="","",VLOOKUP($D63,'[1]Girls Si Main Draw Prep'!$A$7:$P$38,15))</f>
        <v>0</v>
      </c>
      <c r="C63" s="43">
        <f>IF($D63="","",VLOOKUP($D63,'[1]Girls Si Main Draw Prep'!$A$7:$P$38,16))</f>
        <v>71</v>
      </c>
      <c r="D63" s="44">
        <v>24</v>
      </c>
      <c r="E63" s="43" t="str">
        <f>UPPER(IF($D63="","",VLOOKUP($D63,'[1]Girls Si Main Draw Prep'!$A$7:$P$38,2)))</f>
        <v>KEERTHANA RANGINENI</v>
      </c>
      <c r="F63" s="43">
        <f>IF($D63="","",VLOOKUP($D63,'[1]Girls Si Main Draw Prep'!$A$7:$P$38,3))</f>
        <v>439197</v>
      </c>
      <c r="G63" s="43"/>
      <c r="H63" s="43" t="str">
        <f>IF($D63="","",VLOOKUP($D63,'[1]Girls Si Main Draw Prep'!$A$7:$P$38,4))</f>
        <v>(TS)</v>
      </c>
      <c r="I63" s="206"/>
      <c r="J63" s="153"/>
      <c r="K63" s="157"/>
      <c r="L63" s="157"/>
      <c r="M63" s="204"/>
      <c r="N63" s="154" t="s">
        <v>252</v>
      </c>
      <c r="O63" s="87"/>
      <c r="P63" s="160"/>
      <c r="Q63" s="171"/>
      <c r="R63" s="52"/>
    </row>
    <row r="64" s="5" customFormat="1" ht="9.6" customHeight="1" spans="1:18">
      <c r="A64" s="54"/>
      <c r="B64" s="154"/>
      <c r="C64" s="154"/>
      <c r="D64" s="199"/>
      <c r="E64" s="157"/>
      <c r="F64" s="157"/>
      <c r="G64" s="193"/>
      <c r="H64" s="194" t="s">
        <v>65</v>
      </c>
      <c r="I64" s="195"/>
      <c r="J64" s="210" t="str">
        <f>$E$65</f>
        <v>OMNA YADAV DAVUNABOINA</v>
      </c>
      <c r="K64" s="196"/>
      <c r="L64" s="157"/>
      <c r="M64" s="204"/>
      <c r="N64" s="86"/>
      <c r="O64" s="87"/>
      <c r="P64" s="160"/>
      <c r="Q64" s="171"/>
      <c r="R64" s="52"/>
    </row>
    <row r="65" s="5" customFormat="1" ht="9.6" customHeight="1" spans="1:18">
      <c r="A65" s="54">
        <v>30</v>
      </c>
      <c r="B65" s="43">
        <f>IF($D65="","",VLOOKUP($D65,'[1]Girls Si Main Draw Prep'!$A$7:$P$38,15))</f>
        <v>0</v>
      </c>
      <c r="C65" s="43">
        <f>IF($D65="","",VLOOKUP($D65,'[1]Girls Si Main Draw Prep'!$A$7:$P$38,16))</f>
        <v>41</v>
      </c>
      <c r="D65" s="44">
        <v>13</v>
      </c>
      <c r="E65" s="43" t="str">
        <f>UPPER(IF($D65="","",VLOOKUP($D65,'[1]Girls Si Main Draw Prep'!$A$7:$P$38,2)))</f>
        <v>OMNA YADAV DAVUNABOINA</v>
      </c>
      <c r="F65" s="43">
        <f>IF($D65="","",VLOOKUP($D65,'[1]Girls Si Main Draw Prep'!$A$7:$P$38,3))</f>
        <v>431173</v>
      </c>
      <c r="G65" s="43"/>
      <c r="H65" s="43" t="str">
        <f>IF($D65="","",VLOOKUP($D65,'[1]Girls Si Main Draw Prep'!$A$7:$P$38,4))</f>
        <v>(TS)</v>
      </c>
      <c r="I65" s="197"/>
      <c r="J65" s="154" t="s">
        <v>253</v>
      </c>
      <c r="K65" s="198"/>
      <c r="L65" s="157"/>
      <c r="M65" s="204"/>
      <c r="N65" s="86"/>
      <c r="O65" s="87"/>
      <c r="P65" s="160"/>
      <c r="Q65" s="171"/>
      <c r="R65" s="52"/>
    </row>
    <row r="66" s="5" customFormat="1" ht="9.6" customHeight="1" spans="1:18">
      <c r="A66" s="54"/>
      <c r="B66" s="154"/>
      <c r="C66" s="154"/>
      <c r="D66" s="199"/>
      <c r="E66" s="157"/>
      <c r="F66" s="157"/>
      <c r="G66" s="193"/>
      <c r="H66" s="157"/>
      <c r="I66" s="156"/>
      <c r="J66" s="200"/>
      <c r="K66" s="201"/>
      <c r="L66" s="226" t="str">
        <f>$J$68</f>
        <v>LAXMI SIRI DANDU</v>
      </c>
      <c r="M66" s="211"/>
      <c r="N66" s="86"/>
      <c r="O66" s="87"/>
      <c r="P66" s="160"/>
      <c r="Q66" s="171"/>
      <c r="R66" s="52"/>
    </row>
    <row r="67" s="5" customFormat="1" ht="9.6" customHeight="1" spans="1:18">
      <c r="A67" s="54">
        <v>31</v>
      </c>
      <c r="B67" s="43">
        <f>IF($D67="","",VLOOKUP($D67,'[1]Girls Si Main Draw Prep'!$A$7:$P$38,15))</f>
        <v>0</v>
      </c>
      <c r="C67" s="43">
        <f>IF($D67="","",VLOOKUP($D67,'[1]Girls Si Main Draw Prep'!$A$7:$P$38,16))</f>
        <v>45</v>
      </c>
      <c r="D67" s="44">
        <v>14</v>
      </c>
      <c r="E67" s="43" t="str">
        <f>UPPER(IF($D67="","",VLOOKUP($D67,'[1]Girls Si Main Draw Prep'!$A$7:$P$38,2)))</f>
        <v>CHANDANA POTUGARI   </v>
      </c>
      <c r="F67" s="43">
        <f>IF($D67="","",VLOOKUP($D67,'[1]Girls Si Main Draw Prep'!$A$7:$P$38,3))</f>
        <v>414036</v>
      </c>
      <c r="G67" s="43"/>
      <c r="H67" s="43" t="str">
        <f>IF($D67="","",VLOOKUP($D67,'[1]Girls Si Main Draw Prep'!$A$7:$P$38,4))</f>
        <v>(AP)</v>
      </c>
      <c r="I67" s="192"/>
      <c r="J67" s="153"/>
      <c r="K67" s="203"/>
      <c r="L67" s="157" t="s">
        <v>254</v>
      </c>
      <c r="M67" s="87"/>
      <c r="N67" s="86"/>
      <c r="O67" s="87"/>
      <c r="P67" s="160"/>
      <c r="Q67" s="171"/>
      <c r="R67" s="52"/>
    </row>
    <row r="68" s="5" customFormat="1" ht="9.6" customHeight="1" spans="1:18">
      <c r="A68" s="54"/>
      <c r="B68" s="154"/>
      <c r="C68" s="154"/>
      <c r="D68" s="154"/>
      <c r="E68" s="157"/>
      <c r="F68" s="157"/>
      <c r="G68" s="193"/>
      <c r="H68" s="194" t="s">
        <v>65</v>
      </c>
      <c r="I68" s="195"/>
      <c r="J68" s="217" t="str">
        <f>$E$69</f>
        <v>LAXMI SIRI DANDU</v>
      </c>
      <c r="K68" s="205"/>
      <c r="L68" s="157"/>
      <c r="M68" s="87"/>
      <c r="N68" s="86"/>
      <c r="O68" s="87"/>
      <c r="P68" s="160"/>
      <c r="Q68" s="171"/>
      <c r="R68" s="52"/>
    </row>
    <row r="69" s="5" customFormat="1" ht="9.6" customHeight="1" spans="1:18">
      <c r="A69" s="42">
        <v>32</v>
      </c>
      <c r="B69" s="43">
        <f>IF($D69="","",VLOOKUP($D69,'[1]Girls Si Main Draw Prep'!$A$7:$P$38,15))</f>
        <v>0</v>
      </c>
      <c r="C69" s="43">
        <f>IF($D69="","",VLOOKUP($D69,'[1]Girls Si Main Draw Prep'!$A$7:$P$38,16))</f>
        <v>16</v>
      </c>
      <c r="D69" s="44">
        <v>2</v>
      </c>
      <c r="E69" s="45" t="str">
        <f>UPPER(IF($D69="","",VLOOKUP($D69,'[1]Girls Si Main Draw Prep'!$A$7:$P$38,2)))</f>
        <v>LAXMI SIRI DANDU</v>
      </c>
      <c r="F69" s="45">
        <f>IF($D69="","",VLOOKUP($D69,'[1]Girls Si Main Draw Prep'!$A$7:$P$38,3))</f>
        <v>425704</v>
      </c>
      <c r="G69" s="45"/>
      <c r="H69" s="45" t="str">
        <f>IF($D69="","",VLOOKUP($D69,'[1]Girls Si Main Draw Prep'!$A$7:$P$38,4))</f>
        <v>(TS)</v>
      </c>
      <c r="I69" s="213"/>
      <c r="J69" s="154" t="s">
        <v>217</v>
      </c>
      <c r="K69" s="157"/>
      <c r="L69" s="157"/>
      <c r="M69" s="157"/>
      <c r="N69" s="158"/>
      <c r="O69" s="159"/>
      <c r="P69" s="160"/>
      <c r="Q69" s="171"/>
      <c r="R69" s="52"/>
    </row>
    <row r="70" s="190" customFormat="1" ht="6.75" customHeight="1" spans="1:18">
      <c r="A70" s="227"/>
      <c r="B70" s="227"/>
      <c r="C70" s="227"/>
      <c r="D70" s="227"/>
      <c r="E70" s="228"/>
      <c r="F70" s="228"/>
      <c r="G70" s="228"/>
      <c r="H70" s="228"/>
      <c r="I70" s="229"/>
      <c r="J70" s="230"/>
      <c r="K70" s="231"/>
      <c r="L70" s="230"/>
      <c r="M70" s="231"/>
      <c r="N70" s="230"/>
      <c r="O70" s="231"/>
      <c r="P70" s="230"/>
      <c r="Q70" s="231"/>
      <c r="R70" s="232"/>
    </row>
    <row r="71" s="6" customFormat="1" ht="10.5" customHeight="1" spans="1:18">
      <c r="A71" s="89" t="s">
        <v>76</v>
      </c>
      <c r="B71" s="90"/>
      <c r="C71" s="91"/>
      <c r="D71" s="187" t="s">
        <v>77</v>
      </c>
      <c r="E71" s="233" t="s">
        <v>179</v>
      </c>
      <c r="F71" s="187"/>
      <c r="G71" s="94"/>
      <c r="H71" s="234"/>
      <c r="I71" s="187" t="s">
        <v>77</v>
      </c>
      <c r="J71" s="96" t="s">
        <v>180</v>
      </c>
      <c r="K71" s="97"/>
      <c r="L71" s="233" t="s">
        <v>80</v>
      </c>
      <c r="M71" s="98"/>
      <c r="N71" s="99" t="s">
        <v>81</v>
      </c>
      <c r="O71" s="99"/>
      <c r="P71" s="100" t="s">
        <v>255</v>
      </c>
      <c r="Q71" s="150"/>
    </row>
    <row r="72" s="6" customFormat="1" ht="9" customHeight="1" spans="1:18">
      <c r="A72" s="102" t="s">
        <v>83</v>
      </c>
      <c r="B72" s="103"/>
      <c r="C72" s="104"/>
      <c r="D72" s="105">
        <v>1</v>
      </c>
      <c r="E72" s="107" t="str">
        <f>IF(D72&gt;$Q$79,,UPPER(VLOOKUP(D72,'[1]Girls Si Main Draw Prep'!$A$7:$R$134,2)))</f>
        <v>ADITI RAWAT</v>
      </c>
      <c r="F72" s="235"/>
      <c r="G72" s="107"/>
      <c r="H72" s="108"/>
      <c r="I72" s="109" t="s">
        <v>84</v>
      </c>
      <c r="J72" s="103"/>
      <c r="K72" s="110"/>
      <c r="L72" s="103"/>
      <c r="M72" s="111"/>
      <c r="N72" s="112" t="s">
        <v>181</v>
      </c>
      <c r="O72" s="113"/>
      <c r="P72" s="113"/>
      <c r="Q72" s="151"/>
    </row>
    <row r="73" s="6" customFormat="1" ht="9" customHeight="1" spans="1:18">
      <c r="A73" s="102" t="s">
        <v>86</v>
      </c>
      <c r="B73" s="103"/>
      <c r="C73" s="104"/>
      <c r="D73" s="105">
        <v>2</v>
      </c>
      <c r="E73" s="107" t="str">
        <f>IF(D73&gt;$Q$79,,UPPER(VLOOKUP(D73,'[1]Girls Si Main Draw Prep'!$A$7:$R$134,2)))</f>
        <v>LAXMI SIRI DANDU</v>
      </c>
      <c r="F73" s="235"/>
      <c r="G73" s="107"/>
      <c r="H73" s="108"/>
      <c r="I73" s="109" t="s">
        <v>88</v>
      </c>
      <c r="J73" s="103"/>
      <c r="K73" s="110"/>
      <c r="L73" s="103"/>
      <c r="M73" s="111"/>
      <c r="N73" s="115"/>
      <c r="O73" s="116"/>
      <c r="P73" s="117"/>
      <c r="Q73" s="134"/>
    </row>
    <row r="74" s="6" customFormat="1" ht="9" customHeight="1" spans="1:18">
      <c r="A74" s="119" t="s">
        <v>87</v>
      </c>
      <c r="B74" s="117"/>
      <c r="C74" s="120"/>
      <c r="D74" s="105">
        <v>3</v>
      </c>
      <c r="E74" s="107" t="str">
        <f>IF(D74&gt;$Q$79,,UPPER(VLOOKUP(D74,'[1]Girls Si Main Draw Prep'!$A$7:$R$134,2)))</f>
        <v>SAILY PRASHANTKUMAR THAKKAR</v>
      </c>
      <c r="F74" s="235"/>
      <c r="G74" s="107"/>
      <c r="H74" s="108"/>
      <c r="I74" s="109" t="s">
        <v>92</v>
      </c>
      <c r="J74" s="103"/>
      <c r="K74" s="110"/>
      <c r="L74" s="103"/>
      <c r="M74" s="111"/>
      <c r="N74" s="112" t="s">
        <v>89</v>
      </c>
      <c r="O74" s="113"/>
      <c r="P74" s="113"/>
      <c r="Q74" s="151"/>
    </row>
    <row r="75" s="6" customFormat="1" ht="9" customHeight="1" spans="1:18">
      <c r="A75" s="121"/>
      <c r="B75" s="30"/>
      <c r="C75" s="122"/>
      <c r="D75" s="105">
        <v>4</v>
      </c>
      <c r="E75" s="107" t="str">
        <f>IF(D75&gt;$Q$79,,UPPER(VLOOKUP(D75,'[1]Girls Si Main Draw Prep'!$A$7:$R$134,2)))</f>
        <v>PARTHSARTHI ARUN MUNDHE</v>
      </c>
      <c r="F75" s="235"/>
      <c r="G75" s="107"/>
      <c r="H75" s="108"/>
      <c r="I75" s="109" t="s">
        <v>96</v>
      </c>
      <c r="J75" s="103"/>
      <c r="K75" s="110"/>
      <c r="L75" s="103"/>
      <c r="M75" s="111"/>
      <c r="N75" s="103" t="s">
        <v>256</v>
      </c>
      <c r="O75" s="110"/>
      <c r="P75" s="103"/>
      <c r="Q75" s="111"/>
    </row>
    <row r="76" s="6" customFormat="1" ht="9" customHeight="1" spans="1:18">
      <c r="A76" s="124" t="s">
        <v>91</v>
      </c>
      <c r="B76" s="125"/>
      <c r="C76" s="126"/>
      <c r="D76" s="105">
        <v>5</v>
      </c>
      <c r="E76" s="107" t="str">
        <f>IF(D76&gt;$Q$79,,UPPER(VLOOKUP(D76,'[1]Girls Si Main Draw Prep'!$A$7:$R$134,2)))</f>
        <v>HASINI DAVUNABOINA</v>
      </c>
      <c r="F76" s="235"/>
      <c r="G76" s="107"/>
      <c r="H76" s="108"/>
      <c r="I76" s="109" t="s">
        <v>105</v>
      </c>
      <c r="J76" s="103"/>
      <c r="K76" s="110"/>
      <c r="L76" s="103"/>
      <c r="M76" s="111"/>
      <c r="N76" s="117" t="s">
        <v>257</v>
      </c>
      <c r="O76" s="116"/>
      <c r="P76" s="117"/>
      <c r="Q76" s="134"/>
    </row>
    <row r="77" s="6" customFormat="1" ht="9" customHeight="1" spans="1:18">
      <c r="A77" s="102" t="s">
        <v>83</v>
      </c>
      <c r="B77" s="103"/>
      <c r="C77" s="104"/>
      <c r="D77" s="105">
        <v>6</v>
      </c>
      <c r="E77" s="107" t="str">
        <f>IF(D77&gt;$Q$79,,UPPER(VLOOKUP(D77,'[1]Girls Si Main Draw Prep'!$A$7:$R$134,2)))</f>
        <v>HARSHINI N</v>
      </c>
      <c r="F77" s="235"/>
      <c r="G77" s="107"/>
      <c r="H77" s="108"/>
      <c r="I77" s="109" t="s">
        <v>106</v>
      </c>
      <c r="J77" s="103"/>
      <c r="K77" s="110"/>
      <c r="L77" s="103"/>
      <c r="M77" s="111"/>
      <c r="N77" s="112" t="s">
        <v>94</v>
      </c>
      <c r="O77" s="113"/>
      <c r="P77" s="113"/>
      <c r="Q77" s="151"/>
    </row>
    <row r="78" s="6" customFormat="1" ht="9" customHeight="1" spans="1:18">
      <c r="A78" s="102" t="s">
        <v>95</v>
      </c>
      <c r="B78" s="103"/>
      <c r="C78" s="127"/>
      <c r="D78" s="105">
        <v>7</v>
      </c>
      <c r="E78" s="107" t="str">
        <f>IF(D78&gt;$Q$79,,UPPER(VLOOKUP(D78,'[1]Girls Si Main Draw Prep'!$A$7:$R$134,2)))</f>
        <v>CHEVIKA REDDY SAMA</v>
      </c>
      <c r="F78" s="235"/>
      <c r="G78" s="107"/>
      <c r="H78" s="108"/>
      <c r="I78" s="109" t="s">
        <v>108</v>
      </c>
      <c r="J78" s="103"/>
      <c r="K78" s="110"/>
      <c r="L78" s="103"/>
      <c r="M78" s="111"/>
      <c r="N78" s="103"/>
      <c r="O78" s="110"/>
      <c r="P78" s="103"/>
      <c r="Q78" s="111"/>
    </row>
    <row r="79" s="6" customFormat="1" ht="9" customHeight="1" spans="1:18">
      <c r="A79" s="119" t="s">
        <v>97</v>
      </c>
      <c r="B79" s="117"/>
      <c r="C79" s="128"/>
      <c r="D79" s="129">
        <v>8</v>
      </c>
      <c r="E79" s="131" t="str">
        <f>IF(D79&gt;$Q$79,,UPPER(VLOOKUP(D79,'[1]Girls Si Main Draw Prep'!$A$7:$R$134,2)))</f>
        <v>SAHIRA SINGH</v>
      </c>
      <c r="F79" s="236"/>
      <c r="G79" s="131"/>
      <c r="H79" s="132"/>
      <c r="I79" s="133" t="s">
        <v>109</v>
      </c>
      <c r="J79" s="117"/>
      <c r="K79" s="116"/>
      <c r="L79" s="117"/>
      <c r="M79" s="134"/>
      <c r="N79" s="117" t="str">
        <f>Q4</f>
        <v>SARAVANAN PAULRAJ</v>
      </c>
      <c r="O79" s="116"/>
      <c r="P79" s="117"/>
      <c r="Q79" s="152">
        <f>MIN(8,'[1]Girls Si Main Draw Prep'!R5)</f>
        <v>8</v>
      </c>
    </row>
  </sheetData>
  <mergeCells count="1">
    <mergeCell ref="A4:C4"/>
  </mergeCells>
  <conditionalFormatting sqref="J8">
    <cfRule type="expression" dxfId="0" priority="72" stopIfTrue="1">
      <formula>I8="bs"</formula>
    </cfRule>
    <cfRule type="expression" dxfId="0" priority="71" stopIfTrue="1">
      <formula>I8="as"</formula>
    </cfRule>
  </conditionalFormatting>
  <conditionalFormatting sqref="L10">
    <cfRule type="expression" dxfId="0" priority="40" stopIfTrue="1">
      <formula>K10="bs"</formula>
    </cfRule>
    <cfRule type="expression" dxfId="0" priority="39" stopIfTrue="1">
      <formula>K10="as"</formula>
    </cfRule>
  </conditionalFormatting>
  <conditionalFormatting sqref="J12">
    <cfRule type="expression" dxfId="0" priority="54" stopIfTrue="1">
      <formula>I12="bs"</formula>
    </cfRule>
    <cfRule type="expression" dxfId="0" priority="53" stopIfTrue="1">
      <formula>I12="as"</formula>
    </cfRule>
  </conditionalFormatting>
  <conditionalFormatting sqref="N14">
    <cfRule type="expression" dxfId="0" priority="20" stopIfTrue="1">
      <formula>M14="bs"</formula>
    </cfRule>
    <cfRule type="expression" dxfId="0" priority="19" stopIfTrue="1">
      <formula>M14="as"</formula>
    </cfRule>
  </conditionalFormatting>
  <conditionalFormatting sqref="J16">
    <cfRule type="expression" dxfId="0" priority="70" stopIfTrue="1">
      <formula>I16="bs"</formula>
    </cfRule>
    <cfRule type="expression" dxfId="0" priority="69" stopIfTrue="1">
      <formula>I16="as"</formula>
    </cfRule>
  </conditionalFormatting>
  <conditionalFormatting sqref="L18">
    <cfRule type="expression" dxfId="0" priority="36" stopIfTrue="1">
      <formula>K18="bs"</formula>
    </cfRule>
    <cfRule type="expression" dxfId="0" priority="35" stopIfTrue="1">
      <formula>K18="as"</formula>
    </cfRule>
  </conditionalFormatting>
  <conditionalFormatting sqref="J20">
    <cfRule type="expression" dxfId="0" priority="68" stopIfTrue="1">
      <formula>I20="bs"</formula>
    </cfRule>
    <cfRule type="expression" dxfId="0" priority="67" stopIfTrue="1">
      <formula>I20="as"</formula>
    </cfRule>
  </conditionalFormatting>
  <conditionalFormatting sqref="P22">
    <cfRule type="expression" dxfId="0" priority="8" stopIfTrue="1">
      <formula>O22="bs"</formula>
    </cfRule>
    <cfRule type="expression" dxfId="0" priority="7" stopIfTrue="1">
      <formula>O22="as"</formula>
    </cfRule>
  </conditionalFormatting>
  <conditionalFormatting sqref="J24">
    <cfRule type="expression" dxfId="0" priority="66" stopIfTrue="1">
      <formula>I24="bs"</formula>
    </cfRule>
    <cfRule type="expression" dxfId="0" priority="65" stopIfTrue="1">
      <formula>I24="as"</formula>
    </cfRule>
  </conditionalFormatting>
  <conditionalFormatting sqref="L26">
    <cfRule type="expression" dxfId="0" priority="38" stopIfTrue="1">
      <formula>K26="bs"</formula>
    </cfRule>
    <cfRule type="expression" dxfId="0" priority="37" stopIfTrue="1">
      <formula>K26="as"</formula>
    </cfRule>
  </conditionalFormatting>
  <conditionalFormatting sqref="J28">
    <cfRule type="expression" dxfId="0" priority="64" stopIfTrue="1">
      <formula>I28="bs"</formula>
    </cfRule>
    <cfRule type="expression" dxfId="0" priority="63" stopIfTrue="1">
      <formula>I28="as"</formula>
    </cfRule>
  </conditionalFormatting>
  <conditionalFormatting sqref="N30">
    <cfRule type="expression" dxfId="0" priority="14" stopIfTrue="1">
      <formula>M30="bs"</formula>
    </cfRule>
    <cfRule type="expression" dxfId="0" priority="13" stopIfTrue="1">
      <formula>M30="as"</formula>
    </cfRule>
  </conditionalFormatting>
  <conditionalFormatting sqref="L34">
    <cfRule type="expression" dxfId="0" priority="32" stopIfTrue="1">
      <formula>K34="bs"</formula>
    </cfRule>
    <cfRule type="expression" dxfId="0" priority="31" stopIfTrue="1">
      <formula>K34="as"</formula>
    </cfRule>
  </conditionalFormatting>
  <conditionalFormatting sqref="J36">
    <cfRule type="expression" dxfId="0" priority="42" stopIfTrue="1">
      <formula>I36="bs"</formula>
    </cfRule>
    <cfRule type="expression" dxfId="0" priority="41" stopIfTrue="1">
      <formula>I36="as"</formula>
    </cfRule>
  </conditionalFormatting>
  <conditionalFormatting sqref="P38">
    <cfRule type="expression" dxfId="0" priority="2" stopIfTrue="1">
      <formula>O38="bs"</formula>
    </cfRule>
    <cfRule type="expression" dxfId="0" priority="1" stopIfTrue="1">
      <formula>O38="as"</formula>
    </cfRule>
  </conditionalFormatting>
  <conditionalFormatting sqref="J40">
    <cfRule type="expression" dxfId="0" priority="34" stopIfTrue="1">
      <formula>G38="bs"</formula>
    </cfRule>
    <cfRule type="expression" dxfId="0" priority="33" stopIfTrue="1">
      <formula>G38="as"</formula>
    </cfRule>
  </conditionalFormatting>
  <conditionalFormatting sqref="L42">
    <cfRule type="expression" dxfId="0" priority="49" stopIfTrue="1">
      <formula>I40="as"</formula>
    </cfRule>
    <cfRule type="expression" dxfId="0" priority="50" stopIfTrue="1">
      <formula>I40="bs"</formula>
    </cfRule>
  </conditionalFormatting>
  <conditionalFormatting sqref="J44">
    <cfRule type="expression" dxfId="0" priority="44" stopIfTrue="1">
      <formula>I44="bs"</formula>
    </cfRule>
    <cfRule type="expression" dxfId="0" priority="43" stopIfTrue="1">
      <formula>I44="as"</formula>
    </cfRule>
  </conditionalFormatting>
  <conditionalFormatting sqref="N46">
    <cfRule type="expression" dxfId="0" priority="18" stopIfTrue="1">
      <formula>M46="bs"</formula>
    </cfRule>
    <cfRule type="expression" dxfId="0" priority="17" stopIfTrue="1">
      <formula>M46="as"</formula>
    </cfRule>
  </conditionalFormatting>
  <conditionalFormatting sqref="J48">
    <cfRule type="expression" dxfId="0" priority="62" stopIfTrue="1">
      <formula>I48="bs"</formula>
    </cfRule>
    <cfRule type="expression" dxfId="0" priority="61" stopIfTrue="1">
      <formula>I48="as"</formula>
    </cfRule>
  </conditionalFormatting>
  <conditionalFormatting sqref="J52">
    <cfRule type="expression" dxfId="0" priority="48" stopIfTrue="1">
      <formula>I52="bs"</formula>
    </cfRule>
    <cfRule type="expression" dxfId="0" priority="47" stopIfTrue="1">
      <formula>I52="as"</formula>
    </cfRule>
  </conditionalFormatting>
  <conditionalFormatting sqref="P54">
    <cfRule type="expression" dxfId="0" priority="6" stopIfTrue="1">
      <formula>O54="bs"</formula>
    </cfRule>
    <cfRule type="expression" dxfId="0" priority="5" stopIfTrue="1">
      <formula>O54="as"</formula>
    </cfRule>
  </conditionalFormatting>
  <conditionalFormatting sqref="J56">
    <cfRule type="expression" dxfId="0" priority="46" stopIfTrue="1">
      <formula>I56="bs"</formula>
    </cfRule>
    <cfRule type="expression" dxfId="0" priority="45" stopIfTrue="1">
      <formula>I56="as"</formula>
    </cfRule>
  </conditionalFormatting>
  <conditionalFormatting sqref="L58">
    <cfRule type="expression" dxfId="0" priority="30" stopIfTrue="1">
      <formula>K58="bs"</formula>
    </cfRule>
    <cfRule type="expression" dxfId="0" priority="29" stopIfTrue="1">
      <formula>K58="as"</formula>
    </cfRule>
  </conditionalFormatting>
  <conditionalFormatting sqref="J60">
    <cfRule type="expression" dxfId="0" priority="60" stopIfTrue="1">
      <formula>I60="bs"</formula>
    </cfRule>
    <cfRule type="expression" dxfId="0" priority="59" stopIfTrue="1">
      <formula>I60="as"</formula>
    </cfRule>
  </conditionalFormatting>
  <conditionalFormatting sqref="N62">
    <cfRule type="expression" dxfId="0" priority="16" stopIfTrue="1">
      <formula>M62="bs"</formula>
    </cfRule>
    <cfRule type="expression" dxfId="0" priority="15" stopIfTrue="1">
      <formula>M62="as"</formula>
    </cfRule>
  </conditionalFormatting>
  <conditionalFormatting sqref="J64">
    <cfRule type="expression" dxfId="0" priority="58" stopIfTrue="1">
      <formula>I64="bs"</formula>
    </cfRule>
    <cfRule type="expression" dxfId="0" priority="57" stopIfTrue="1">
      <formula>I64="as"</formula>
    </cfRule>
  </conditionalFormatting>
  <conditionalFormatting sqref="J68">
    <cfRule type="expression" dxfId="0" priority="56" stopIfTrue="1">
      <formula>I68="bs"</formula>
    </cfRule>
    <cfRule type="expression" dxfId="0" priority="55" stopIfTrue="1">
      <formula>I68="as"</formula>
    </cfRule>
  </conditionalFormatting>
  <conditionalFormatting sqref="B7 B9 B11 B13 B15 B17 B19 B21 B23 B25 B27 B29 B31 B33 B35 B37 B39 B41 B43 B45 B47 B49 B51 B53 B55 B57 B59 B61 B63 B65 B67 B69">
    <cfRule type="cellIs" dxfId="2" priority="127" stopIfTrue="1" operator="equal">
      <formula>"DA"</formula>
    </cfRule>
    <cfRule type="cellIs" dxfId="2" priority="126" stopIfTrue="1" operator="equal">
      <formula>"QA"</formula>
    </cfRule>
  </conditionalFormatting>
  <conditionalFormatting sqref="D7 D9 D11 D13 D15 D17 D19 D21 D23 D25 D27 D29 D31 D33 D35 D37 D39">
    <cfRule type="expression" dxfId="8" priority="131" stopIfTrue="1">
      <formula>$D7&lt;9</formula>
    </cfRule>
  </conditionalFormatting>
  <conditionalFormatting sqref="G39 G41 G7 G9 G11 G13 G15 G17 G19 G23 G43 G45 G47 G49 G51 G53 G21 G25 G27 G29 G31 G33 G35 G37 G55 G57 G59 G61 G63 G65 G67 G69">
    <cfRule type="expression" dxfId="0" priority="119" stopIfTrue="1">
      <formula>AND($D7&lt;9,$C7&gt;0)</formula>
    </cfRule>
  </conditionalFormatting>
  <conditionalFormatting sqref="H8 J10 H12 L14 H16 J18 H20 N22 H24 J26 H28 L30 H32 J34 H36 N39 H40 J42 H44 L46 H48 J50 H52 N54 H56 J58 H60 L62 H64 J66 H68">
    <cfRule type="expression" dxfId="6" priority="120" stopIfTrue="1">
      <formula>AND($N$1="CU",H8="Umpire")</formula>
    </cfRule>
    <cfRule type="expression" dxfId="5" priority="121" stopIfTrue="1">
      <formula>AND($N$1="CU",H8&lt;&gt;"Umpire",I8&lt;&gt;"")</formula>
    </cfRule>
    <cfRule type="expression" dxfId="4" priority="122" stopIfTrue="1">
      <formula>AND($N$1="CU",H8&lt;&gt;"Umpire")</formula>
    </cfRule>
  </conditionalFormatting>
  <conditionalFormatting sqref="I8 K10 I12 M14 I16 K18 I20 O22 I24 K26 I28 M30 I32 K34 I36 O39 I40 K42 I44 M46 I48 K50 I52 O54 I56 K58 I60 M62 I64 K66 I68 Q79">
    <cfRule type="expression" dxfId="7" priority="128" stopIfTrue="1">
      <formula>$N$1="CU"</formula>
    </cfRule>
  </conditionalFormatting>
  <conditionalFormatting sqref="D67 D65 D63 D61 D59 D57 D55 D53 D51 D49 D47 D45 D43 D41 D69">
    <cfRule type="expression" dxfId="8" priority="123" stopIfTrue="1">
      <formula>AND($D41&lt;9,$C41&gt;0)</formula>
    </cfRule>
  </conditionalFormatting>
  <conditionalFormatting sqref="L50 L66">
    <cfRule type="expression" dxfId="0" priority="124" stopIfTrue="1">
      <formula>K50="as"</formula>
    </cfRule>
    <cfRule type="expression" dxfId="0" priority="125" stopIfTrue="1">
      <formula>K50="bs"</formula>
    </cfRule>
  </conditionalFormatting>
  <dataValidations count="2">
    <dataValidation type="list" allowBlank="1" showInputMessage="1" sqref="H8 J10 H12 L14 H16 J18 H20 H24 J26 H28 L30 H32 J34 H36 H40 J42 H44 L46 H48 J50 H52 H56 J58 H60 L62 H64 J66 H68">
      <formula1>$T$7:$T$16</formula1>
    </dataValidation>
    <dataValidation type="list" allowBlank="1" showInputMessage="1" sqref="N22 N39 N54">
      <formula1>$U$8:$U$17</formula1>
    </dataValidation>
  </dataValidations>
  <printOptions horizontalCentered="1"/>
  <pageMargins left="0.35" right="0.35" top="0.39" bottom="0.39" header="0" footer="0"/>
  <pageSetup paperSize="9" scale="87" orientation="portrait" horizontalDpi="360" verticalDpi="300"/>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name="Button 1" r:id="rId4">
              <controlPr print="0" defaultSize="0">
                <anchor moveWithCells="1" sizeWithCells="1">
                  <from>
                    <xdr:col>11</xdr:col>
                    <xdr:colOff>411480</xdr:colOff>
                    <xdr:row>0</xdr:row>
                    <xdr:rowOff>7620</xdr:rowOff>
                  </from>
                  <to>
                    <xdr:col>13</xdr:col>
                    <xdr:colOff>288925</xdr:colOff>
                    <xdr:row>0</xdr:row>
                    <xdr:rowOff>136525</xdr:rowOff>
                  </to>
                </anchor>
              </controlPr>
            </control>
          </mc:Choice>
        </mc:AlternateContent>
        <mc:AlternateContent xmlns:mc="http://schemas.openxmlformats.org/markup-compatibility/2006">
          <mc:Choice Requires="x14">
            <control shapeId="5122" name="Button 2" r:id="rId5">
              <controlPr print="0" defaultSize="0">
                <anchor moveWithCells="1" sizeWithCells="1">
                  <from>
                    <xdr:col>11</xdr:col>
                    <xdr:colOff>403860</xdr:colOff>
                    <xdr:row>0</xdr:row>
                    <xdr:rowOff>144145</xdr:rowOff>
                  </from>
                  <to>
                    <xdr:col>13</xdr:col>
                    <xdr:colOff>288925</xdr:colOff>
                    <xdr:row>1</xdr:row>
                    <xdr:rowOff>45720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79"/>
  <sheetViews>
    <sheetView showGridLines="0" showZeros="0" tabSelected="1" topLeftCell="A12" workbookViewId="0">
      <selection activeCell="J56" sqref="J56"/>
    </sheetView>
  </sheetViews>
  <sheetFormatPr defaultColWidth="9" defaultRowHeight="13.2"/>
  <cols>
    <col min="1" max="2" width="3.33333333333333" customWidth="1"/>
    <col min="3" max="3" width="4.66666666666667" customWidth="1"/>
    <col min="4" max="4" width="4.33333333333333" customWidth="1"/>
    <col min="5" max="5" width="26.2222222222222" customWidth="1"/>
    <col min="6" max="6" width="6.66666666666667" customWidth="1"/>
    <col min="7" max="7" width="7.66666666666667" customWidth="1"/>
    <col min="8" max="8" width="5.88888888888889" customWidth="1"/>
    <col min="9" max="9" width="1.66666666666667" style="7" customWidth="1"/>
    <col min="10" max="10" width="10.6666666666667" style="2" customWidth="1"/>
    <col min="11" max="11" width="1.66666666666667" style="7" customWidth="1"/>
    <col min="12" max="12" width="10.6666666666667" customWidth="1"/>
    <col min="13" max="13" width="1.66666666666667" style="8" customWidth="1"/>
    <col min="14" max="14" width="10.6666666666667" style="2" customWidth="1"/>
    <col min="15" max="15" width="1.66666666666667" style="7" customWidth="1"/>
    <col min="16" max="16" width="10.6666666666667" style="2" customWidth="1"/>
    <col min="17" max="17" width="1.66666666666667" style="8" customWidth="1"/>
    <col min="18" max="18" width="9" hidden="1" customWidth="1"/>
    <col min="19" max="19" width="8.66666666666667" customWidth="1"/>
    <col min="20" max="20" width="9.11111111111111" hidden="1" customWidth="1"/>
  </cols>
  <sheetData>
    <row r="1" s="1" customFormat="1" ht="21.75" customHeight="1" spans="1:20">
      <c r="A1" s="9" t="str">
        <f>'[1]Girls Si Main 24&amp;32'!$A$1</f>
        <v>INDIUM AITA 5L MEN &amp; WOMEN TENNIS CHAMPIONSHIP 2026</v>
      </c>
      <c r="B1" s="10"/>
      <c r="C1" s="11"/>
      <c r="D1" s="11"/>
      <c r="E1" s="11"/>
      <c r="F1" s="11"/>
      <c r="G1" s="11"/>
      <c r="H1" s="11"/>
      <c r="I1" s="12"/>
      <c r="K1" s="13"/>
      <c r="L1" s="14"/>
      <c r="M1" s="12"/>
      <c r="N1" s="11" t="s">
        <v>45</v>
      </c>
      <c r="O1" s="12"/>
      <c r="P1" s="11"/>
      <c r="Q1" s="12"/>
    </row>
    <row r="2" s="2" customFormat="1" spans="1:20">
      <c r="A2" s="15"/>
      <c r="B2" s="15"/>
      <c r="C2" s="15"/>
      <c r="D2" s="15"/>
      <c r="E2" s="15"/>
      <c r="F2" s="13" t="s">
        <v>258</v>
      </c>
      <c r="G2" s="17"/>
      <c r="H2" s="17"/>
      <c r="I2" s="18"/>
      <c r="J2" s="13" t="s">
        <v>232</v>
      </c>
      <c r="K2" s="13"/>
      <c r="L2" s="13"/>
      <c r="M2" s="18"/>
      <c r="N2" s="17"/>
      <c r="O2" s="18"/>
      <c r="P2" s="17"/>
      <c r="Q2" s="18"/>
    </row>
    <row r="3" s="3" customFormat="1" ht="11.25" customHeight="1" spans="1:20">
      <c r="A3" s="19" t="s">
        <v>48</v>
      </c>
      <c r="B3" s="19"/>
      <c r="C3" s="19"/>
      <c r="D3" s="19"/>
      <c r="E3" s="19"/>
      <c r="F3" s="19" t="s">
        <v>49</v>
      </c>
      <c r="G3" s="19"/>
      <c r="H3" s="19"/>
      <c r="I3" s="20"/>
      <c r="J3" s="21" t="s">
        <v>50</v>
      </c>
      <c r="K3" s="20"/>
      <c r="L3" s="19" t="s">
        <v>51</v>
      </c>
      <c r="M3" s="20"/>
      <c r="N3" s="19"/>
      <c r="O3" s="20"/>
      <c r="P3" s="19"/>
      <c r="Q3" s="144" t="s">
        <v>52</v>
      </c>
    </row>
    <row r="4" s="4" customFormat="1" ht="11.25" customHeight="1" spans="1:20">
      <c r="A4" s="23" t="str">
        <f>'[1]Girls Si Main 24&amp;32'!A4</f>
        <v>20th JULY 2026</v>
      </c>
      <c r="B4" s="23"/>
      <c r="C4" s="23"/>
      <c r="D4" s="24"/>
      <c r="E4" s="24"/>
      <c r="F4" s="24" t="s">
        <v>54</v>
      </c>
      <c r="G4" s="25"/>
      <c r="H4" s="24"/>
      <c r="I4" s="26"/>
      <c r="J4" s="27">
        <f>'[1]Week SetUp'!$D$10</f>
        <v>0</v>
      </c>
      <c r="K4" s="26"/>
      <c r="L4" s="191">
        <f>'[1]Week SetUp'!$A$12</f>
        <v>0</v>
      </c>
      <c r="M4" s="26"/>
      <c r="N4" s="24"/>
      <c r="O4" s="26"/>
      <c r="P4" s="24"/>
      <c r="Q4" s="145" t="s">
        <v>55</v>
      </c>
    </row>
    <row r="5" s="3" customFormat="1" ht="9.6" spans="1:20">
      <c r="A5" s="30"/>
      <c r="B5" s="31" t="s">
        <v>56</v>
      </c>
      <c r="C5" s="31" t="s">
        <v>101</v>
      </c>
      <c r="D5" s="31" t="s">
        <v>57</v>
      </c>
      <c r="E5" s="32" t="s">
        <v>58</v>
      </c>
      <c r="F5" s="32" t="s">
        <v>59</v>
      </c>
      <c r="G5" s="32"/>
      <c r="H5" s="32" t="s">
        <v>60</v>
      </c>
      <c r="I5" s="32"/>
      <c r="J5" s="31" t="s">
        <v>61</v>
      </c>
      <c r="K5" s="33"/>
      <c r="L5" s="31" t="s">
        <v>103</v>
      </c>
      <c r="M5" s="33"/>
      <c r="N5" s="31" t="s">
        <v>62</v>
      </c>
      <c r="O5" s="33"/>
      <c r="P5" s="31" t="s">
        <v>63</v>
      </c>
      <c r="Q5" s="146"/>
    </row>
    <row r="6" s="3" customFormat="1" ht="3.75" customHeight="1" spans="1:20">
      <c r="A6" s="35"/>
      <c r="B6" s="36"/>
      <c r="C6" s="37"/>
      <c r="D6" s="36"/>
      <c r="E6" s="38"/>
      <c r="F6" s="38"/>
      <c r="G6" s="39"/>
      <c r="H6" s="38"/>
      <c r="I6" s="40"/>
      <c r="J6" s="36"/>
      <c r="K6" s="40"/>
      <c r="L6" s="36"/>
      <c r="M6" s="40"/>
      <c r="N6" s="36"/>
      <c r="O6" s="40"/>
      <c r="P6" s="36"/>
      <c r="Q6" s="147"/>
    </row>
    <row r="7" s="5" customFormat="1" ht="10.5" customHeight="1" spans="1:20">
      <c r="A7" s="42">
        <v>1</v>
      </c>
      <c r="B7" s="43">
        <f>IF($D7="","",VLOOKUP($D7,'[1]Boys Si Main Draw Prep'!$A$7:$P$38,15))</f>
        <v>0</v>
      </c>
      <c r="C7" s="43">
        <f>IF($D7="","",VLOOKUP($D7,'[1]Boys Si Main Draw Prep'!$A$7:$P$38,16))</f>
        <v>31</v>
      </c>
      <c r="D7" s="44">
        <v>1</v>
      </c>
      <c r="E7" s="45" t="str">
        <f>UPPER(IF($D7="","",VLOOKUP($D7,'[1]Boys Si Main Draw Prep'!$A$7:$P$38,2)))</f>
        <v>JATIN NAIN</v>
      </c>
      <c r="F7" s="45">
        <f>IF($D7="","",VLOOKUP($D7,'[1]Boys Si Main Draw Prep'!$A$7:$P$38,3))</f>
        <v>430349</v>
      </c>
      <c r="G7" s="45"/>
      <c r="H7" s="45" t="str">
        <f>IF($D7="","",VLOOKUP($D7,'[1]Boys Si Main Draw Prep'!$A$7:$P$38,4))</f>
        <v>(HR)</v>
      </c>
      <c r="I7" s="192"/>
      <c r="J7" s="153"/>
      <c r="K7" s="157"/>
      <c r="L7" s="157"/>
      <c r="M7" s="157"/>
      <c r="N7" s="158"/>
      <c r="O7" s="159"/>
      <c r="P7" s="160"/>
      <c r="Q7" s="171"/>
      <c r="R7" s="52"/>
      <c r="T7" s="53" t="str">
        <f>'[1]SetUp Officials'!P21</f>
        <v>Umpire</v>
      </c>
    </row>
    <row r="8" s="5" customFormat="1" ht="9.6" customHeight="1" spans="1:20">
      <c r="A8" s="54"/>
      <c r="B8" s="154"/>
      <c r="C8" s="154"/>
      <c r="D8" s="154"/>
      <c r="E8" s="157"/>
      <c r="F8" s="157"/>
      <c r="G8" s="193"/>
      <c r="H8" s="194" t="s">
        <v>65</v>
      </c>
      <c r="I8" s="195"/>
      <c r="J8" s="43" t="str">
        <f>$E$9</f>
        <v>MAYANK SHARMA</v>
      </c>
      <c r="K8" s="196"/>
      <c r="L8" s="157"/>
      <c r="M8" s="157"/>
      <c r="N8" s="158"/>
      <c r="O8" s="159"/>
      <c r="P8" s="160"/>
      <c r="Q8" s="171"/>
      <c r="R8" s="52"/>
      <c r="T8" s="58" t="str">
        <f>'[1]SetUp Officials'!P22</f>
        <v> </v>
      </c>
    </row>
    <row r="9" s="5" customFormat="1" ht="9.6" customHeight="1" spans="1:20">
      <c r="A9" s="54">
        <v>2</v>
      </c>
      <c r="B9" s="43">
        <f>IF($D9="","",VLOOKUP($D9,'[1]Boys Si Main Draw Prep'!$A$7:$P$38,15))</f>
        <v>0</v>
      </c>
      <c r="C9" s="43">
        <f>IF($D9="","",VLOOKUP($D9,'[1]Boys Si Main Draw Prep'!$A$7:$P$38,16))</f>
        <v>62</v>
      </c>
      <c r="D9" s="44">
        <v>13</v>
      </c>
      <c r="E9" s="43" t="str">
        <f>UPPER(IF($D9="","",VLOOKUP($D9,'[1]Boys Si Main Draw Prep'!$A$7:$P$38,2)))</f>
        <v>MAYANK SHARMA</v>
      </c>
      <c r="F9" s="43">
        <f>IF($D9="","",VLOOKUP($D9,'[1]Boys Si Main Draw Prep'!$A$7:$P$38,3))</f>
        <v>427553</v>
      </c>
      <c r="G9" s="43"/>
      <c r="H9" s="43" t="str">
        <f>IF($D9="","",VLOOKUP($D9,'[1]Boys Si Main Draw Prep'!$A$7:$P$38,4))</f>
        <v>(DL)</v>
      </c>
      <c r="I9" s="197"/>
      <c r="J9" s="154" t="s">
        <v>259</v>
      </c>
      <c r="K9" s="198"/>
      <c r="L9" s="157"/>
      <c r="M9" s="157"/>
      <c r="N9" s="158"/>
      <c r="O9" s="159"/>
      <c r="P9" s="160"/>
      <c r="Q9" s="171"/>
      <c r="R9" s="52"/>
      <c r="T9" s="58" t="str">
        <f>'[1]SetUp Officials'!P23</f>
        <v> </v>
      </c>
    </row>
    <row r="10" s="5" customFormat="1" ht="9.6" customHeight="1" spans="1:20">
      <c r="A10" s="54"/>
      <c r="B10" s="154"/>
      <c r="C10" s="154"/>
      <c r="D10" s="199"/>
      <c r="E10" s="157"/>
      <c r="F10" s="157"/>
      <c r="G10" s="193"/>
      <c r="H10" s="157"/>
      <c r="I10" s="156"/>
      <c r="J10" s="200" t="s">
        <v>65</v>
      </c>
      <c r="K10" s="201"/>
      <c r="L10" s="43" t="str">
        <f>$E$13</f>
        <v>ANURAG REDDY JULAPPAGARI</v>
      </c>
      <c r="M10" s="202"/>
      <c r="N10" s="86"/>
      <c r="O10" s="87"/>
      <c r="P10" s="160"/>
      <c r="Q10" s="171"/>
      <c r="R10" s="52"/>
      <c r="T10" s="58" t="str">
        <f>'[1]SetUp Officials'!P24</f>
        <v> </v>
      </c>
    </row>
    <row r="11" s="5" customFormat="1" ht="9.6" customHeight="1" spans="1:20">
      <c r="A11" s="54">
        <v>3</v>
      </c>
      <c r="B11" s="43" t="s">
        <v>260</v>
      </c>
      <c r="C11" s="43">
        <v>247</v>
      </c>
      <c r="D11" s="44">
        <v>31</v>
      </c>
      <c r="E11" s="43" t="s">
        <v>261</v>
      </c>
      <c r="F11" s="43">
        <v>429789</v>
      </c>
      <c r="G11" s="43"/>
      <c r="H11" s="43" t="s">
        <v>194</v>
      </c>
      <c r="I11" s="192"/>
      <c r="J11" s="153"/>
      <c r="K11" s="203"/>
      <c r="L11" s="157" t="s">
        <v>262</v>
      </c>
      <c r="M11" s="204"/>
      <c r="N11" s="86"/>
      <c r="O11" s="87"/>
      <c r="P11" s="160"/>
      <c r="Q11" s="171"/>
      <c r="R11" s="52"/>
      <c r="T11" s="58" t="str">
        <f>'[1]SetUp Officials'!P25</f>
        <v> </v>
      </c>
    </row>
    <row r="12" s="5" customFormat="1" ht="9.6" customHeight="1" spans="1:20">
      <c r="A12" s="54"/>
      <c r="B12" s="154"/>
      <c r="C12" s="154"/>
      <c r="D12" s="199"/>
      <c r="E12" s="157"/>
      <c r="F12" s="157"/>
      <c r="G12" s="193"/>
      <c r="H12" s="194" t="s">
        <v>65</v>
      </c>
      <c r="I12" s="195"/>
      <c r="J12" s="43" t="str">
        <f>$E$13</f>
        <v>ANURAG REDDY JULAPPAGARI</v>
      </c>
      <c r="K12" s="205"/>
      <c r="L12" s="157"/>
      <c r="M12" s="204"/>
      <c r="N12" s="86"/>
      <c r="O12" s="87"/>
      <c r="P12" s="160"/>
      <c r="Q12" s="171"/>
      <c r="R12" s="52"/>
      <c r="T12" s="58" t="str">
        <f>'[1]SetUp Officials'!P26</f>
        <v> </v>
      </c>
    </row>
    <row r="13" s="5" customFormat="1" ht="9.6" customHeight="1" spans="1:20">
      <c r="A13" s="54">
        <v>4</v>
      </c>
      <c r="B13" s="43">
        <f>IF($D13="","",VLOOKUP($D13,'[1]Boys Si Main Draw Prep'!$A$7:$P$38,15))</f>
        <v>0</v>
      </c>
      <c r="C13" s="43">
        <f>IF($D13="","",VLOOKUP($D13,'[1]Boys Si Main Draw Prep'!$A$7:$P$38,16))</f>
        <v>57</v>
      </c>
      <c r="D13" s="44">
        <v>12</v>
      </c>
      <c r="E13" s="43" t="str">
        <f>UPPER(IF($D13="","",VLOOKUP($D13,'[1]Boys Si Main Draw Prep'!$A$7:$P$38,2)))</f>
        <v>ANURAG REDDY JULAPPAGARI</v>
      </c>
      <c r="F13" s="43">
        <f>IF($D13="","",VLOOKUP($D13,'[1]Boys Si Main Draw Prep'!$A$7:$P$38,3))</f>
        <v>422862</v>
      </c>
      <c r="G13" s="43"/>
      <c r="H13" s="43" t="str">
        <f>IF($D13="","",VLOOKUP($D13,'[1]Boys Si Main Draw Prep'!$A$7:$P$38,4))</f>
        <v>(MH)</v>
      </c>
      <c r="I13" s="206"/>
      <c r="J13" s="207" t="s">
        <v>263</v>
      </c>
      <c r="K13" s="157"/>
      <c r="L13" s="157"/>
      <c r="M13" s="204"/>
      <c r="N13" s="86"/>
      <c r="O13" s="87"/>
      <c r="P13" s="160"/>
      <c r="Q13" s="171"/>
      <c r="R13" s="52"/>
      <c r="T13" s="58" t="str">
        <f>'[1]SetUp Officials'!P27</f>
        <v> </v>
      </c>
    </row>
    <row r="14" s="5" customFormat="1" ht="9.6" customHeight="1" spans="1:20">
      <c r="A14" s="54"/>
      <c r="B14" s="154"/>
      <c r="C14" s="154"/>
      <c r="D14" s="199"/>
      <c r="E14" s="157"/>
      <c r="F14" s="157"/>
      <c r="G14" s="193"/>
      <c r="H14" s="208"/>
      <c r="I14" s="156"/>
      <c r="J14" s="153"/>
      <c r="K14" s="157"/>
      <c r="L14" s="194" t="s">
        <v>65</v>
      </c>
      <c r="M14" s="201"/>
      <c r="N14" s="43" t="str">
        <f>$E$13</f>
        <v>ANURAG REDDY JULAPPAGARI</v>
      </c>
      <c r="O14" s="202"/>
      <c r="P14" s="160"/>
      <c r="Q14" s="171"/>
      <c r="R14" s="52"/>
      <c r="T14" s="58" t="str">
        <f>'[1]SetUp Officials'!P28</f>
        <v> </v>
      </c>
    </row>
    <row r="15" s="5" customFormat="1" ht="9.6" customHeight="1" spans="1:20">
      <c r="A15" s="54">
        <v>5</v>
      </c>
      <c r="B15" s="43" t="s">
        <v>264</v>
      </c>
      <c r="C15" s="43">
        <v>105</v>
      </c>
      <c r="D15" s="44">
        <v>29</v>
      </c>
      <c r="E15" s="43" t="s">
        <v>265</v>
      </c>
      <c r="F15" s="43">
        <v>410650</v>
      </c>
      <c r="G15" s="43"/>
      <c r="H15" s="43" t="s">
        <v>266</v>
      </c>
      <c r="I15" s="206"/>
      <c r="J15" s="153"/>
      <c r="K15" s="157"/>
      <c r="L15" s="157"/>
      <c r="M15" s="204"/>
      <c r="N15" s="154" t="s">
        <v>267</v>
      </c>
      <c r="O15" s="209"/>
      <c r="P15" s="158"/>
      <c r="Q15" s="159"/>
      <c r="R15" s="52"/>
      <c r="T15" s="58" t="str">
        <f>'[1]SetUp Officials'!P29</f>
        <v> </v>
      </c>
    </row>
    <row r="16" s="5" customFormat="1" ht="9.6" customHeight="1" spans="1:20">
      <c r="A16" s="54"/>
      <c r="B16" s="154"/>
      <c r="C16" s="154"/>
      <c r="D16" s="199"/>
      <c r="E16" s="157"/>
      <c r="F16" s="157"/>
      <c r="G16" s="193"/>
      <c r="H16" s="194" t="s">
        <v>65</v>
      </c>
      <c r="I16" s="195"/>
      <c r="J16" s="210" t="str">
        <f>$E$15</f>
        <v>SHASHANK THEERTHA</v>
      </c>
      <c r="K16" s="196"/>
      <c r="L16" s="157"/>
      <c r="M16" s="204"/>
      <c r="N16" s="158"/>
      <c r="O16" s="209"/>
      <c r="P16" s="158"/>
      <c r="Q16" s="159"/>
      <c r="R16" s="52"/>
      <c r="T16" s="75" t="str">
        <f>'[1]SetUp Officials'!P30</f>
        <v>None</v>
      </c>
    </row>
    <row r="17" s="5" customFormat="1" ht="9.6" customHeight="1" spans="1:18">
      <c r="A17" s="54">
        <v>6</v>
      </c>
      <c r="B17" s="43" t="s">
        <v>264</v>
      </c>
      <c r="C17" s="43">
        <v>367</v>
      </c>
      <c r="D17" s="44">
        <v>26</v>
      </c>
      <c r="E17" s="43" t="s">
        <v>268</v>
      </c>
      <c r="F17" s="43">
        <v>424710</v>
      </c>
      <c r="G17" s="43"/>
      <c r="H17" s="43" t="s">
        <v>200</v>
      </c>
      <c r="I17" s="197"/>
      <c r="J17" s="154" t="s">
        <v>269</v>
      </c>
      <c r="K17" s="198"/>
      <c r="L17" s="157"/>
      <c r="M17" s="204"/>
      <c r="N17" s="158"/>
      <c r="O17" s="209"/>
      <c r="P17" s="158"/>
      <c r="Q17" s="159"/>
      <c r="R17" s="52"/>
    </row>
    <row r="18" s="5" customFormat="1" ht="9.6" customHeight="1" spans="1:18">
      <c r="A18" s="54"/>
      <c r="B18" s="154"/>
      <c r="C18" s="154"/>
      <c r="D18" s="199"/>
      <c r="E18" s="157"/>
      <c r="F18" s="157"/>
      <c r="G18" s="193"/>
      <c r="H18" s="157"/>
      <c r="I18" s="156"/>
      <c r="J18" s="200" t="s">
        <v>65</v>
      </c>
      <c r="K18" s="201"/>
      <c r="L18" s="210" t="str">
        <f>$E$15</f>
        <v>SHASHANK THEERTHA</v>
      </c>
      <c r="M18" s="211"/>
      <c r="N18" s="158"/>
      <c r="O18" s="209"/>
      <c r="P18" s="158"/>
      <c r="Q18" s="159"/>
      <c r="R18" s="52"/>
    </row>
    <row r="19" s="5" customFormat="1" ht="9.6" customHeight="1" spans="1:18">
      <c r="A19" s="54">
        <v>7</v>
      </c>
      <c r="B19" s="43">
        <f>IF($D19="","",VLOOKUP($D19,'[1]Boys Si Main Draw Prep'!$A$7:$P$38,15))</f>
        <v>0</v>
      </c>
      <c r="C19" s="43">
        <f>IF($D19="","",VLOOKUP($D19,'[1]Boys Si Main Draw Prep'!$A$7:$P$38,16))</f>
        <v>63</v>
      </c>
      <c r="D19" s="44">
        <v>14</v>
      </c>
      <c r="E19" s="43" t="str">
        <f>UPPER(IF($D19="","",VLOOKUP($D19,'[1]Boys Si Main Draw Prep'!$A$7:$P$38,2)))</f>
        <v>NIYANTH MELAVIDAYAL BADRINARAYANAN</v>
      </c>
      <c r="F19" s="43">
        <f>IF($D19="","",VLOOKUP($D19,'[1]Boys Si Main Draw Prep'!$A$7:$P$38,3))</f>
        <v>432624</v>
      </c>
      <c r="G19" s="43"/>
      <c r="H19" s="43" t="str">
        <f>IF($D19="","",VLOOKUP($D19,'[1]Boys Si Main Draw Prep'!$A$7:$P$38,4))</f>
        <v>(TN)</v>
      </c>
      <c r="I19" s="192"/>
      <c r="J19" s="153"/>
      <c r="K19" s="203"/>
      <c r="L19" s="157" t="s">
        <v>234</v>
      </c>
      <c r="M19" s="87"/>
      <c r="N19" s="158"/>
      <c r="O19" s="209"/>
      <c r="P19" s="158"/>
      <c r="Q19" s="159"/>
      <c r="R19" s="52"/>
    </row>
    <row r="20" s="5" customFormat="1" ht="9.6" customHeight="1" spans="1:18">
      <c r="A20" s="54"/>
      <c r="B20" s="154"/>
      <c r="C20" s="154"/>
      <c r="D20" s="154"/>
      <c r="E20" s="157"/>
      <c r="F20" s="157"/>
      <c r="G20" s="193"/>
      <c r="H20" s="194" t="s">
        <v>65</v>
      </c>
      <c r="I20" s="195"/>
      <c r="J20" s="212" t="str">
        <f>$E$21</f>
        <v>  SUHITH REDDY LANKA</v>
      </c>
      <c r="K20" s="205"/>
      <c r="L20" s="157"/>
      <c r="M20" s="87"/>
      <c r="N20" s="158"/>
      <c r="O20" s="209"/>
      <c r="P20" s="158"/>
      <c r="Q20" s="159"/>
      <c r="R20" s="52"/>
    </row>
    <row r="21" s="5" customFormat="1" ht="9.6" customHeight="1" spans="1:18">
      <c r="A21" s="42">
        <v>8</v>
      </c>
      <c r="B21" s="43">
        <f>IF($D21="","",VLOOKUP($D21,'[1]Boys Si Main Draw Prep'!$A$7:$P$38,15))</f>
        <v>0</v>
      </c>
      <c r="C21" s="43">
        <f>IF($D21="","",VLOOKUP($D21,'[1]Boys Si Main Draw Prep'!$A$7:$P$38,16))</f>
        <v>48</v>
      </c>
      <c r="D21" s="44">
        <v>8</v>
      </c>
      <c r="E21" s="45" t="str">
        <f>UPPER(IF($D21="","",VLOOKUP($D21,'[1]Boys Si Main Draw Prep'!$A$7:$P$38,2)))</f>
        <v>  SUHITH REDDY LANKA</v>
      </c>
      <c r="F21" s="45">
        <f>IF($D21="","",VLOOKUP($D21,'[1]Boys Si Main Draw Prep'!$A$7:$P$38,3))</f>
        <v>413783</v>
      </c>
      <c r="G21" s="45"/>
      <c r="H21" s="45" t="str">
        <f>IF($D21="","",VLOOKUP($D21,'[1]Boys Si Main Draw Prep'!$A$7:$P$38,4))</f>
        <v>(TS)</v>
      </c>
      <c r="I21" s="213"/>
      <c r="J21" s="154" t="s">
        <v>270</v>
      </c>
      <c r="K21" s="157"/>
      <c r="L21" s="157"/>
      <c r="M21" s="87"/>
      <c r="N21" s="158"/>
      <c r="O21" s="209"/>
      <c r="P21" s="158"/>
      <c r="Q21" s="159"/>
      <c r="R21" s="52"/>
    </row>
    <row r="22" s="5" customFormat="1" ht="9.6" customHeight="1" spans="1:18">
      <c r="A22" s="54"/>
      <c r="B22" s="154"/>
      <c r="C22" s="154"/>
      <c r="D22" s="154"/>
      <c r="E22" s="208"/>
      <c r="F22" s="208"/>
      <c r="G22" s="214"/>
      <c r="H22" s="208"/>
      <c r="I22" s="156"/>
      <c r="J22" s="153"/>
      <c r="K22" s="157"/>
      <c r="L22" s="157"/>
      <c r="M22" s="87"/>
      <c r="N22" s="200" t="s">
        <v>65</v>
      </c>
      <c r="O22" s="201"/>
      <c r="P22" s="43" t="str">
        <f>$E$13</f>
        <v>ANURAG REDDY JULAPPAGARI</v>
      </c>
      <c r="Q22" s="215"/>
      <c r="R22" s="52"/>
    </row>
    <row r="23" s="5" customFormat="1" ht="9.6" customHeight="1" spans="1:18">
      <c r="A23" s="42">
        <v>9</v>
      </c>
      <c r="B23" s="43">
        <f>IF($D23="","",VLOOKUP($D23,'[1]Boys Si Main Draw Prep'!$A$7:$P$38,15))</f>
        <v>0</v>
      </c>
      <c r="C23" s="43">
        <f>IF($D23="","",VLOOKUP($D23,'[1]Boys Si Main Draw Prep'!$A$7:$P$38,16))</f>
        <v>35</v>
      </c>
      <c r="D23" s="44">
        <v>3</v>
      </c>
      <c r="E23" s="45" t="str">
        <f>UPPER(IF($D23="","",VLOOKUP($D23,'[1]Boys Si Main Draw Prep'!$A$7:$P$38,2)))</f>
        <v>PRANAV DNYANESHWAR KORADE</v>
      </c>
      <c r="F23" s="45">
        <f>IF($D23="","",VLOOKUP($D23,'[1]Boys Si Main Draw Prep'!$A$7:$P$38,3))</f>
        <v>424502</v>
      </c>
      <c r="G23" s="45"/>
      <c r="H23" s="45" t="str">
        <f>IF($D23="","",VLOOKUP($D23,'[1]Boys Si Main Draw Prep'!$A$7:$P$38,4))</f>
        <v>(MH)</v>
      </c>
      <c r="I23" s="192"/>
      <c r="J23" s="153"/>
      <c r="K23" s="157"/>
      <c r="L23" s="157"/>
      <c r="M23" s="87"/>
      <c r="N23" s="158"/>
      <c r="O23" s="209"/>
      <c r="P23" s="154" t="s">
        <v>161</v>
      </c>
      <c r="Q23" s="209"/>
      <c r="R23" s="52"/>
    </row>
    <row r="24" s="5" customFormat="1" ht="9.6" customHeight="1" spans="1:18">
      <c r="A24" s="54"/>
      <c r="B24" s="154"/>
      <c r="C24" s="154"/>
      <c r="D24" s="154"/>
      <c r="E24" s="157"/>
      <c r="F24" s="157"/>
      <c r="G24" s="193"/>
      <c r="H24" s="194" t="s">
        <v>65</v>
      </c>
      <c r="I24" s="195"/>
      <c r="J24" s="210" t="str">
        <f>$E$25</f>
        <v>KARAN THAPA</v>
      </c>
      <c r="K24" s="196"/>
      <c r="L24" s="157"/>
      <c r="M24" s="87"/>
      <c r="N24" s="158"/>
      <c r="O24" s="209"/>
      <c r="P24" s="158"/>
      <c r="Q24" s="209"/>
      <c r="R24" s="52"/>
    </row>
    <row r="25" s="5" customFormat="1" ht="9.6" customHeight="1" spans="1:18">
      <c r="A25" s="54">
        <v>10</v>
      </c>
      <c r="B25" s="43" t="s">
        <v>264</v>
      </c>
      <c r="C25" s="43">
        <f>IF($D25="","",VLOOKUP($D25,'[1]Boys Si Main Draw Prep'!$A$7:$P$38,16))</f>
        <v>0</v>
      </c>
      <c r="D25" s="44">
        <v>32</v>
      </c>
      <c r="E25" s="43" t="str">
        <f>'MEN QLY'!E101</f>
        <v>KARAN THAPA</v>
      </c>
      <c r="F25" s="43">
        <f>'MEN QLY'!F101</f>
        <v>438168</v>
      </c>
      <c r="G25" s="43"/>
      <c r="H25" s="43" t="s">
        <v>271</v>
      </c>
      <c r="I25" s="197"/>
      <c r="J25" s="154" t="s">
        <v>236</v>
      </c>
      <c r="K25" s="198"/>
      <c r="L25" s="157"/>
      <c r="M25" s="87"/>
      <c r="N25" s="158"/>
      <c r="O25" s="209"/>
      <c r="P25" s="158"/>
      <c r="Q25" s="209"/>
      <c r="R25" s="52"/>
    </row>
    <row r="26" s="5" customFormat="1" ht="9.6" customHeight="1" spans="1:18">
      <c r="A26" s="54"/>
      <c r="B26" s="154"/>
      <c r="C26" s="154"/>
      <c r="D26" s="199"/>
      <c r="E26" s="157"/>
      <c r="F26" s="157"/>
      <c r="G26" s="193"/>
      <c r="H26" s="157"/>
      <c r="I26" s="156"/>
      <c r="J26" s="200" t="s">
        <v>65</v>
      </c>
      <c r="K26" s="201"/>
      <c r="L26" s="210" t="str">
        <f>$E$25</f>
        <v>KARAN THAPA</v>
      </c>
      <c r="M26" s="202"/>
      <c r="N26" s="158"/>
      <c r="O26" s="209"/>
      <c r="P26" s="158"/>
      <c r="Q26" s="209"/>
      <c r="R26" s="52"/>
    </row>
    <row r="27" s="5" customFormat="1" ht="9.6" customHeight="1" spans="1:18">
      <c r="A27" s="54">
        <v>11</v>
      </c>
      <c r="B27" s="43">
        <f>IF($D27="","",VLOOKUP($D27,'[1]Boys Si Main Draw Prep'!$A$7:$P$38,15))</f>
        <v>0</v>
      </c>
      <c r="C27" s="43">
        <f>IF($D27="","",VLOOKUP($D27,'[1]Boys Si Main Draw Prep'!$A$7:$P$38,16))</f>
        <v>67</v>
      </c>
      <c r="D27" s="44">
        <v>16</v>
      </c>
      <c r="E27" s="43" t="str">
        <f>UPPER(IF($D27="","",VLOOKUP($D27,'[1]Boys Si Main Draw Prep'!$A$7:$P$38,2)))</f>
        <v>JAGMEET SINGH</v>
      </c>
      <c r="F27" s="43">
        <f>IF($D27="","",VLOOKUP($D27,'[1]Boys Si Main Draw Prep'!$A$7:$P$38,3))</f>
        <v>411234</v>
      </c>
      <c r="G27" s="43"/>
      <c r="H27" s="43" t="str">
        <f>IF($D27="","",VLOOKUP($D27,'[1]Boys Si Main Draw Prep'!$A$7:$P$38,4))</f>
        <v>(HR)</v>
      </c>
      <c r="I27" s="192"/>
      <c r="J27" s="153"/>
      <c r="K27" s="203"/>
      <c r="L27" s="157" t="s">
        <v>71</v>
      </c>
      <c r="M27" s="204"/>
      <c r="N27" s="158"/>
      <c r="O27" s="209"/>
      <c r="P27" s="158"/>
      <c r="Q27" s="209"/>
      <c r="R27" s="52"/>
    </row>
    <row r="28" s="5" customFormat="1" ht="9.6" customHeight="1" spans="1:18">
      <c r="A28" s="42"/>
      <c r="B28" s="154"/>
      <c r="C28" s="154"/>
      <c r="D28" s="199"/>
      <c r="E28" s="157"/>
      <c r="F28" s="157"/>
      <c r="G28" s="193"/>
      <c r="H28" s="194" t="s">
        <v>65</v>
      </c>
      <c r="I28" s="195"/>
      <c r="J28" s="43" t="str">
        <f>$E$27</f>
        <v>JAGMEET SINGH</v>
      </c>
      <c r="K28" s="205"/>
      <c r="L28" s="157"/>
      <c r="M28" s="204"/>
      <c r="N28" s="158"/>
      <c r="O28" s="209"/>
      <c r="P28" s="158"/>
      <c r="Q28" s="209"/>
      <c r="R28" s="52"/>
    </row>
    <row r="29" s="5" customFormat="1" ht="9.6" customHeight="1" spans="1:18">
      <c r="A29" s="54">
        <v>12</v>
      </c>
      <c r="B29" s="43">
        <f>IF($D29="","",VLOOKUP($D29,'[1]Boys Si Main Draw Prep'!$A$7:$P$38,15))</f>
        <v>0</v>
      </c>
      <c r="C29" s="43">
        <f>IF($D29="","",VLOOKUP($D29,'[1]Boys Si Main Draw Prep'!$A$7:$P$38,16))</f>
        <v>71</v>
      </c>
      <c r="D29" s="44">
        <v>18</v>
      </c>
      <c r="E29" s="43" t="str">
        <f>UPPER(IF($D29="","",VLOOKUP($D29,'[1]Boys Si Main Draw Prep'!$A$7:$P$38,2)))</f>
        <v>AKHILESH S D</v>
      </c>
      <c r="F29" s="43">
        <f>IF($D29="","",VLOOKUP($D29,'[1]Boys Si Main Draw Prep'!$A$7:$P$38,3))</f>
        <v>426761</v>
      </c>
      <c r="G29" s="43"/>
      <c r="H29" s="43" t="str">
        <f>IF($D29="","",VLOOKUP($D29,'[1]Boys Si Main Draw Prep'!$A$7:$P$38,4))</f>
        <v>(TN)</v>
      </c>
      <c r="I29" s="213"/>
      <c r="J29" s="154" t="s">
        <v>202</v>
      </c>
      <c r="K29" s="157"/>
      <c r="L29" s="157"/>
      <c r="M29" s="204"/>
      <c r="N29" s="158"/>
      <c r="O29" s="209"/>
      <c r="P29" s="158"/>
      <c r="Q29" s="209"/>
      <c r="R29" s="52"/>
    </row>
    <row r="30" s="5" customFormat="1" ht="9.6" customHeight="1" spans="1:18">
      <c r="A30" s="54"/>
      <c r="B30" s="154"/>
      <c r="C30" s="154"/>
      <c r="D30" s="199"/>
      <c r="E30" s="157"/>
      <c r="F30" s="157"/>
      <c r="G30" s="193"/>
      <c r="H30" s="208"/>
      <c r="I30" s="156"/>
      <c r="J30" s="153"/>
      <c r="K30" s="157"/>
      <c r="L30" s="194" t="s">
        <v>65</v>
      </c>
      <c r="M30" s="201"/>
      <c r="N30" s="210" t="str">
        <f>$E$25</f>
        <v>KARAN THAPA</v>
      </c>
      <c r="O30" s="216"/>
      <c r="P30" s="158"/>
      <c r="Q30" s="209"/>
      <c r="R30" s="52"/>
    </row>
    <row r="31" s="5" customFormat="1" ht="9.6" customHeight="1" spans="1:18">
      <c r="A31" s="54">
        <v>13</v>
      </c>
      <c r="B31" s="43">
        <f>IF($D31="","",VLOOKUP($D31,'[1]Boys Si Main Draw Prep'!$A$7:$P$38,15))</f>
        <v>0</v>
      </c>
      <c r="C31" s="43">
        <f>IF($D31="","",VLOOKUP($D31,'[1]Boys Si Main Draw Prep'!$A$7:$P$38,16))</f>
        <v>75</v>
      </c>
      <c r="D31" s="44">
        <v>19</v>
      </c>
      <c r="E31" s="43" t="str">
        <f>UPPER(IF($D31="","",VLOOKUP($D31,'[1]Boys Si Main Draw Prep'!$A$7:$P$38,2)))</f>
        <v>ADITYA MOR</v>
      </c>
      <c r="F31" s="43">
        <f>IF($D31="","",VLOOKUP($D31,'[1]Boys Si Main Draw Prep'!$A$7:$P$38,3))</f>
        <v>426907</v>
      </c>
      <c r="G31" s="43"/>
      <c r="H31" s="43" t="str">
        <f>IF($D31="","",VLOOKUP($D31,'[1]Boys Si Main Draw Prep'!$A$7:$P$38,4))</f>
        <v>(HR)</v>
      </c>
      <c r="I31" s="206"/>
      <c r="J31" s="153"/>
      <c r="K31" s="157"/>
      <c r="L31" s="157"/>
      <c r="M31" s="204"/>
      <c r="N31" s="154" t="s">
        <v>272</v>
      </c>
      <c r="O31" s="159"/>
      <c r="P31" s="158"/>
      <c r="Q31" s="209"/>
      <c r="R31" s="52"/>
    </row>
    <row r="32" s="5" customFormat="1" ht="9.6" customHeight="1" spans="1:18">
      <c r="A32" s="54"/>
      <c r="B32" s="154"/>
      <c r="C32" s="154"/>
      <c r="D32" s="199"/>
      <c r="E32" s="157"/>
      <c r="F32" s="157"/>
      <c r="G32" s="193"/>
      <c r="H32" s="194" t="s">
        <v>65</v>
      </c>
      <c r="I32" s="195"/>
      <c r="J32" s="43" t="str">
        <f>$E$31</f>
        <v>ADITYA MOR</v>
      </c>
      <c r="K32" s="196"/>
      <c r="L32" s="157"/>
      <c r="M32" s="204"/>
      <c r="N32" s="158"/>
      <c r="O32" s="159"/>
      <c r="P32" s="158"/>
      <c r="Q32" s="209"/>
      <c r="R32" s="52"/>
    </row>
    <row r="33" s="5" customFormat="1" ht="9.6" customHeight="1" spans="1:18">
      <c r="A33" s="54">
        <v>14</v>
      </c>
      <c r="B33" s="43">
        <f>IF($D33="","",VLOOKUP($D33,'[1]Boys Si Main Draw Prep'!$A$7:$P$38,15))</f>
        <v>0</v>
      </c>
      <c r="C33" s="43">
        <f>IF($D33="","",VLOOKUP($D33,'[1]Boys Si Main Draw Prep'!$A$7:$P$38,16))</f>
        <v>51</v>
      </c>
      <c r="D33" s="44">
        <v>10</v>
      </c>
      <c r="E33" s="43" t="str">
        <f>UPPER(IF($D33="","",VLOOKUP($D33,'[1]Boys Si Main Draw Prep'!$A$7:$P$38,2)))</f>
        <v>SRIVAANT REDDY MUMMADI</v>
      </c>
      <c r="F33" s="43">
        <f>IF($D33="","",VLOOKUP($D33,'[1]Boys Si Main Draw Prep'!$A$7:$P$38,3))</f>
        <v>432370</v>
      </c>
      <c r="G33" s="43"/>
      <c r="H33" s="43" t="str">
        <f>IF($D33="","",VLOOKUP($D33,'[1]Boys Si Main Draw Prep'!$A$7:$P$38,4))</f>
        <v>(TS)</v>
      </c>
      <c r="I33" s="197"/>
      <c r="J33" s="154" t="s">
        <v>273</v>
      </c>
      <c r="K33" s="198"/>
      <c r="L33" s="157"/>
      <c r="M33" s="204"/>
      <c r="N33" s="158"/>
      <c r="O33" s="159"/>
      <c r="P33" s="158"/>
      <c r="Q33" s="209"/>
      <c r="R33" s="52"/>
    </row>
    <row r="34" s="5" customFormat="1" ht="9.6" customHeight="1" spans="1:18">
      <c r="A34" s="54"/>
      <c r="B34" s="154"/>
      <c r="C34" s="154"/>
      <c r="D34" s="199"/>
      <c r="E34" s="157"/>
      <c r="F34" s="157"/>
      <c r="G34" s="193"/>
      <c r="H34" s="157"/>
      <c r="I34" s="156"/>
      <c r="J34" s="200" t="s">
        <v>65</v>
      </c>
      <c r="K34" s="201"/>
      <c r="L34" s="217" t="str">
        <f>$E$37</f>
        <v>MUTHU AADHITIYA SENTHILKUMAR </v>
      </c>
      <c r="M34" s="211"/>
      <c r="N34" s="158"/>
      <c r="O34" s="159"/>
      <c r="P34" s="158"/>
      <c r="Q34" s="209"/>
      <c r="R34" s="52"/>
    </row>
    <row r="35" s="5" customFormat="1" ht="9.6" customHeight="1" spans="1:18">
      <c r="A35" s="54">
        <v>15</v>
      </c>
      <c r="B35" s="43" t="s">
        <v>264</v>
      </c>
      <c r="C35" s="43">
        <v>126</v>
      </c>
      <c r="D35" s="44">
        <v>27</v>
      </c>
      <c r="E35" s="43" t="str">
        <f>'MEN QLY'!E38</f>
        <v>MEGH BHARGAV K PATEL</v>
      </c>
      <c r="F35" s="43">
        <f>'MEN QLY'!F38</f>
        <v>412228</v>
      </c>
      <c r="G35" s="43"/>
      <c r="H35" s="43" t="s">
        <v>200</v>
      </c>
      <c r="I35" s="192"/>
      <c r="J35" s="153"/>
      <c r="K35" s="203"/>
      <c r="L35" s="157" t="s">
        <v>220</v>
      </c>
      <c r="M35" s="87"/>
      <c r="N35" s="158"/>
      <c r="O35" s="159"/>
      <c r="P35" s="158"/>
      <c r="Q35" s="209"/>
      <c r="R35" s="52"/>
    </row>
    <row r="36" s="5" customFormat="1" ht="9.6" customHeight="1" spans="1:18">
      <c r="A36" s="54"/>
      <c r="B36" s="154"/>
      <c r="C36" s="154"/>
      <c r="D36" s="154"/>
      <c r="E36" s="157"/>
      <c r="F36" s="157"/>
      <c r="G36" s="193"/>
      <c r="H36" s="194" t="s">
        <v>65</v>
      </c>
      <c r="I36" s="195"/>
      <c r="J36" s="217" t="str">
        <f>$E$37</f>
        <v>MUTHU AADHITIYA SENTHILKUMAR </v>
      </c>
      <c r="K36" s="205"/>
      <c r="L36" s="157"/>
      <c r="M36" s="87"/>
      <c r="N36" s="158"/>
      <c r="O36" s="159"/>
      <c r="P36" s="158"/>
      <c r="Q36" s="209"/>
      <c r="R36" s="52"/>
    </row>
    <row r="37" s="5" customFormat="1" ht="9.6" customHeight="1" spans="1:18">
      <c r="A37" s="42">
        <v>16</v>
      </c>
      <c r="B37" s="43">
        <f>IF($D37="","",VLOOKUP($D37,'[1]Boys Si Main Draw Prep'!$A$7:$P$38,15))</f>
        <v>0</v>
      </c>
      <c r="C37" s="43">
        <f>IF($D37="","",VLOOKUP($D37,'[1]Boys Si Main Draw Prep'!$A$7:$P$38,16))</f>
        <v>43</v>
      </c>
      <c r="D37" s="44">
        <v>7</v>
      </c>
      <c r="E37" s="45" t="str">
        <f>UPPER(IF($D37="","",VLOOKUP($D37,'[1]Boys Si Main Draw Prep'!$A$7:$P$38,2)))</f>
        <v>MUTHU AADHITIYA SENTHILKUMAR </v>
      </c>
      <c r="F37" s="45">
        <f>IF($D37="","",VLOOKUP($D37,'[1]Boys Si Main Draw Prep'!$A$7:$P$38,3))</f>
        <v>412181</v>
      </c>
      <c r="G37" s="45"/>
      <c r="H37" s="45" t="str">
        <f>IF($D37="","",VLOOKUP($D37,'[1]Boys Si Main Draw Prep'!$A$7:$P$38,4))</f>
        <v>(TN)</v>
      </c>
      <c r="I37" s="213"/>
      <c r="J37" s="154" t="s">
        <v>274</v>
      </c>
      <c r="K37" s="157"/>
      <c r="L37" s="157"/>
      <c r="M37" s="87"/>
      <c r="N37" s="158"/>
      <c r="O37" s="159"/>
      <c r="P37" s="158"/>
      <c r="Q37" s="209"/>
      <c r="R37" s="52"/>
    </row>
    <row r="38" s="5" customFormat="1" ht="9.6" customHeight="1" spans="1:18">
      <c r="A38" s="54"/>
      <c r="B38" s="154"/>
      <c r="C38" s="154"/>
      <c r="D38" s="154"/>
      <c r="E38" s="157"/>
      <c r="F38" s="157"/>
      <c r="G38" s="193"/>
      <c r="H38" s="157"/>
      <c r="I38" s="156"/>
      <c r="J38" s="153"/>
      <c r="K38" s="157"/>
      <c r="L38" s="157"/>
      <c r="M38" s="87"/>
      <c r="N38" s="218" t="s">
        <v>244</v>
      </c>
      <c r="O38" s="219"/>
      <c r="P38" s="220" t="str">
        <f>$L$50</f>
        <v>NIRAV D SHETTY</v>
      </c>
      <c r="Q38" s="221"/>
      <c r="R38" s="52"/>
    </row>
    <row r="39" s="5" customFormat="1" ht="9.6" customHeight="1" spans="1:18">
      <c r="A39" s="42">
        <v>17</v>
      </c>
      <c r="B39" s="43">
        <f>IF($D39="","",VLOOKUP($D39,'[1]Boys Si Main Draw Prep'!$A$7:$P$38,15))</f>
        <v>0</v>
      </c>
      <c r="C39" s="43">
        <f>IF($D39="","",VLOOKUP($D39,'[1]Boys Si Main Draw Prep'!$A$7:$P$38,16))</f>
        <v>39</v>
      </c>
      <c r="D39" s="44">
        <v>5</v>
      </c>
      <c r="E39" s="45" t="str">
        <f>UPPER(IF($D39="","",VLOOKUP($D39,'[1]Boys Si Main Draw Prep'!$A$7:$P$38,2)))</f>
        <v>PRASAD INGALE</v>
      </c>
      <c r="F39" s="45">
        <f>IF($D39="","",VLOOKUP($D39,'[1]Boys Si Main Draw Prep'!$A$7:$P$38,3))</f>
        <v>412826</v>
      </c>
      <c r="G39" s="45"/>
      <c r="H39" s="45" t="str">
        <f>IF($D39="","",VLOOKUP($D39,'[1]Boys Si Main Draw Prep'!$A$7:$P$38,4))</f>
        <v>(MH)</v>
      </c>
      <c r="I39" s="192"/>
      <c r="J39" s="153"/>
      <c r="K39" s="157"/>
      <c r="L39" s="157"/>
      <c r="M39" s="87"/>
      <c r="N39" s="200" t="s">
        <v>65</v>
      </c>
      <c r="O39" s="222"/>
      <c r="P39" s="223" t="s">
        <v>275</v>
      </c>
      <c r="Q39" s="209"/>
      <c r="R39" s="52"/>
    </row>
    <row r="40" s="5" customFormat="1" ht="9.6" customHeight="1" spans="1:18">
      <c r="A40" s="54"/>
      <c r="B40" s="154"/>
      <c r="C40" s="154"/>
      <c r="D40" s="154"/>
      <c r="E40" s="157"/>
      <c r="F40" s="157"/>
      <c r="G40" s="193"/>
      <c r="H40" s="194" t="s">
        <v>65</v>
      </c>
      <c r="I40" s="195"/>
      <c r="J40" s="43" t="str">
        <f>$E$41</f>
        <v>MAHALINGAM A KANDHAVEL</v>
      </c>
      <c r="K40" s="196"/>
      <c r="L40" s="157"/>
      <c r="M40" s="87"/>
      <c r="N40" s="158"/>
      <c r="O40" s="159"/>
      <c r="P40" s="158"/>
      <c r="Q40" s="209"/>
      <c r="R40" s="52"/>
    </row>
    <row r="41" s="5" customFormat="1" ht="9.6" customHeight="1" spans="1:18">
      <c r="A41" s="54">
        <v>18</v>
      </c>
      <c r="B41" s="43">
        <f>IF($D41="","",VLOOKUP($D41,'[1]Boys Si Main Draw Prep'!$A$7:$P$38,15))</f>
        <v>0</v>
      </c>
      <c r="C41" s="43">
        <f>IF($D41="","",VLOOKUP($D41,'[1]Boys Si Main Draw Prep'!$A$7:$P$38,16))</f>
        <v>86</v>
      </c>
      <c r="D41" s="44">
        <v>22</v>
      </c>
      <c r="E41" s="43" t="str">
        <f>UPPER(IF($D41="","",VLOOKUP($D41,'[1]Boys Si Main Draw Prep'!$A$7:$P$38,2)))</f>
        <v>MAHALINGAM A KANDHAVEL</v>
      </c>
      <c r="F41" s="43">
        <f>IF($D41="","",VLOOKUP($D41,'[1]Boys Si Main Draw Prep'!$A$7:$P$38,3))</f>
        <v>422897</v>
      </c>
      <c r="G41" s="43"/>
      <c r="H41" s="43" t="str">
        <f>IF($D41="","",VLOOKUP($D41,'[1]Boys Si Main Draw Prep'!$A$7:$P$38,4))</f>
        <v>(TN)</v>
      </c>
      <c r="I41" s="197"/>
      <c r="J41" s="154" t="s">
        <v>276</v>
      </c>
      <c r="K41" s="198"/>
      <c r="L41" s="157"/>
      <c r="M41" s="87"/>
      <c r="N41" s="158"/>
      <c r="O41" s="159"/>
      <c r="P41" s="158"/>
      <c r="Q41" s="209"/>
      <c r="R41" s="52"/>
    </row>
    <row r="42" s="5" customFormat="1" ht="9.6" customHeight="1" spans="1:18">
      <c r="A42" s="54"/>
      <c r="B42" s="154"/>
      <c r="C42" s="154"/>
      <c r="D42" s="199"/>
      <c r="E42" s="157"/>
      <c r="F42" s="157"/>
      <c r="G42" s="193"/>
      <c r="H42" s="157"/>
      <c r="I42" s="156"/>
      <c r="J42" s="200" t="s">
        <v>65</v>
      </c>
      <c r="K42" s="201"/>
      <c r="L42" s="196" t="str">
        <f>$J$44</f>
        <v>AZMEER SHAIKH</v>
      </c>
      <c r="M42" s="202"/>
      <c r="N42" s="158"/>
      <c r="O42" s="159"/>
      <c r="P42" s="158"/>
      <c r="Q42" s="209"/>
      <c r="R42" s="52"/>
    </row>
    <row r="43" s="5" customFormat="1" ht="9.6" customHeight="1" spans="1:18">
      <c r="A43" s="54">
        <v>19</v>
      </c>
      <c r="B43" s="43" t="s">
        <v>264</v>
      </c>
      <c r="C43" s="43">
        <v>97</v>
      </c>
      <c r="D43" s="44">
        <v>23</v>
      </c>
      <c r="E43" s="43" t="str">
        <f>'MEN QLY'!E115</f>
        <v>RAKSHAK TARUN V</v>
      </c>
      <c r="F43" s="43">
        <f>'MEN QLY'!F115</f>
        <v>418804</v>
      </c>
      <c r="G43" s="43"/>
      <c r="H43" s="43" t="s">
        <v>194</v>
      </c>
      <c r="I43" s="192"/>
      <c r="J43" s="153"/>
      <c r="K43" s="203"/>
      <c r="L43" s="157" t="s">
        <v>220</v>
      </c>
      <c r="M43" s="204"/>
      <c r="N43" s="158"/>
      <c r="O43" s="159"/>
      <c r="P43" s="158"/>
      <c r="Q43" s="209"/>
      <c r="R43" s="52"/>
    </row>
    <row r="44" s="5" customFormat="1" ht="9.6" customHeight="1" spans="1:18">
      <c r="A44" s="54"/>
      <c r="B44" s="154"/>
      <c r="C44" s="154"/>
      <c r="D44" s="199"/>
      <c r="E44" s="157"/>
      <c r="F44" s="157"/>
      <c r="G44" s="193"/>
      <c r="H44" s="194" t="s">
        <v>65</v>
      </c>
      <c r="I44" s="195"/>
      <c r="J44" s="43" t="str">
        <f>$E$45</f>
        <v>AZMEER SHAIKH</v>
      </c>
      <c r="K44" s="205"/>
      <c r="L44" s="157"/>
      <c r="M44" s="204"/>
      <c r="N44" s="158"/>
      <c r="O44" s="159"/>
      <c r="P44" s="158"/>
      <c r="Q44" s="209"/>
      <c r="R44" s="52"/>
    </row>
    <row r="45" s="5" customFormat="1" ht="9.6" customHeight="1" spans="1:18">
      <c r="A45" s="54">
        <v>20</v>
      </c>
      <c r="B45" s="43">
        <f>IF($D45="","",VLOOKUP($D45,'[1]Boys Si Main Draw Prep'!$A$7:$P$38,15))</f>
        <v>0</v>
      </c>
      <c r="C45" s="43">
        <f>IF($D45="","",VLOOKUP($D45,'[1]Boys Si Main Draw Prep'!$A$7:$P$38,16))</f>
        <v>82</v>
      </c>
      <c r="D45" s="44">
        <v>21</v>
      </c>
      <c r="E45" s="43" t="str">
        <f>UPPER(IF($D45="","",VLOOKUP($D45,'[1]Boys Si Main Draw Prep'!$A$7:$P$38,2)))</f>
        <v>AZMEER SHAIKH</v>
      </c>
      <c r="F45" s="43">
        <f>IF($D45="","",VLOOKUP($D45,'[1]Boys Si Main Draw Prep'!$A$7:$P$38,3))</f>
        <v>422462</v>
      </c>
      <c r="G45" s="43"/>
      <c r="H45" s="43" t="str">
        <f>IF($D45="","",VLOOKUP($D45,'[1]Boys Si Main Draw Prep'!$A$7:$P$38,4))</f>
        <v>(MH)</v>
      </c>
      <c r="I45" s="213"/>
      <c r="J45" s="154" t="s">
        <v>217</v>
      </c>
      <c r="K45" s="157"/>
      <c r="L45" s="157"/>
      <c r="M45" s="204"/>
      <c r="N45" s="158"/>
      <c r="O45" s="159"/>
      <c r="P45" s="158"/>
      <c r="Q45" s="209"/>
      <c r="R45" s="52"/>
    </row>
    <row r="46" s="5" customFormat="1" ht="9.6" customHeight="1" spans="1:18">
      <c r="A46" s="54"/>
      <c r="B46" s="154"/>
      <c r="C46" s="154"/>
      <c r="D46" s="199"/>
      <c r="E46" s="157"/>
      <c r="F46" s="157"/>
      <c r="G46" s="193"/>
      <c r="H46" s="208"/>
      <c r="I46" s="156"/>
      <c r="J46" s="153"/>
      <c r="K46" s="157"/>
      <c r="L46" s="194" t="s">
        <v>65</v>
      </c>
      <c r="M46" s="201"/>
      <c r="N46" s="224" t="str">
        <f>$L$50</f>
        <v>NIRAV D SHETTY</v>
      </c>
      <c r="O46" s="215"/>
      <c r="P46" s="158"/>
      <c r="Q46" s="209"/>
      <c r="R46" s="52"/>
    </row>
    <row r="47" s="5" customFormat="1" ht="9.6" customHeight="1" spans="1:18">
      <c r="A47" s="54">
        <v>21</v>
      </c>
      <c r="B47" s="43">
        <f>IF($D47="","",VLOOKUP($D47,'[1]Boys Si Main Draw Prep'!$A$7:$P$38,15))</f>
        <v>0</v>
      </c>
      <c r="C47" s="43">
        <f>IF($D47="","",VLOOKUP($D47,'[1]Boys Si Main Draw Prep'!$A$7:$P$38,16))</f>
        <v>65</v>
      </c>
      <c r="D47" s="44">
        <v>15</v>
      </c>
      <c r="E47" s="43" t="str">
        <f>UPPER(IF($D47="","",VLOOKUP($D47,'[1]Boys Si Main Draw Prep'!$A$7:$P$38,2)))</f>
        <v>NIRAV D SHETTY</v>
      </c>
      <c r="F47" s="43">
        <f>IF($D47="","",VLOOKUP($D47,'[1]Boys Si Main Draw Prep'!$A$7:$P$38,3))</f>
        <v>410886</v>
      </c>
      <c r="G47" s="43"/>
      <c r="H47" s="43" t="str">
        <f>IF($D47="","",VLOOKUP($D47,'[1]Boys Si Main Draw Prep'!$A$7:$P$38,4))</f>
        <v>(MH)</v>
      </c>
      <c r="I47" s="206"/>
      <c r="J47" s="153"/>
      <c r="K47" s="157"/>
      <c r="L47" s="157"/>
      <c r="M47" s="204"/>
      <c r="N47" s="154" t="s">
        <v>277</v>
      </c>
      <c r="O47" s="209"/>
      <c r="P47" s="158"/>
      <c r="Q47" s="209"/>
      <c r="R47" s="52"/>
    </row>
    <row r="48" s="5" customFormat="1" ht="9.6" customHeight="1" spans="1:18">
      <c r="A48" s="54"/>
      <c r="B48" s="154"/>
      <c r="C48" s="154"/>
      <c r="D48" s="199"/>
      <c r="E48" s="157"/>
      <c r="F48" s="157"/>
      <c r="G48" s="193"/>
      <c r="H48" s="194" t="s">
        <v>65</v>
      </c>
      <c r="I48" s="195"/>
      <c r="J48" s="210" t="str">
        <f>$E$47</f>
        <v>NIRAV D SHETTY</v>
      </c>
      <c r="K48" s="196"/>
      <c r="L48" s="157"/>
      <c r="M48" s="204"/>
      <c r="N48" s="158"/>
      <c r="O48" s="209"/>
      <c r="P48" s="158"/>
      <c r="Q48" s="209"/>
      <c r="R48" s="52"/>
    </row>
    <row r="49" s="5" customFormat="1" ht="9.6" customHeight="1" spans="1:18">
      <c r="A49" s="54">
        <v>22</v>
      </c>
      <c r="B49" s="43" t="s">
        <v>264</v>
      </c>
      <c r="C49" s="43">
        <v>105</v>
      </c>
      <c r="D49" s="44">
        <v>24</v>
      </c>
      <c r="E49" s="43" t="str">
        <f>'MEN QLY'!E159</f>
        <v>MUKIL RAMANAN</v>
      </c>
      <c r="F49" s="43">
        <f>'MEN QLY'!F159</f>
        <v>424836</v>
      </c>
      <c r="G49" s="43"/>
      <c r="H49" s="43" t="s">
        <v>194</v>
      </c>
      <c r="I49" s="197"/>
      <c r="J49" s="154" t="s">
        <v>68</v>
      </c>
      <c r="K49" s="198"/>
      <c r="L49" s="157"/>
      <c r="M49" s="204"/>
      <c r="N49" s="158"/>
      <c r="O49" s="209"/>
      <c r="P49" s="158"/>
      <c r="Q49" s="209"/>
      <c r="R49" s="52"/>
    </row>
    <row r="50" s="5" customFormat="1" ht="9.6" customHeight="1" spans="1:18">
      <c r="A50" s="54"/>
      <c r="B50" s="154"/>
      <c r="C50" s="154"/>
      <c r="D50" s="199"/>
      <c r="E50" s="157"/>
      <c r="F50" s="157"/>
      <c r="G50" s="193"/>
      <c r="H50" s="157"/>
      <c r="I50" s="156"/>
      <c r="J50" s="200" t="s">
        <v>65</v>
      </c>
      <c r="K50" s="201"/>
      <c r="L50" s="210" t="str">
        <f>$E$47</f>
        <v>NIRAV D SHETTY</v>
      </c>
      <c r="M50" s="211"/>
      <c r="N50" s="158"/>
      <c r="O50" s="209"/>
      <c r="P50" s="158"/>
      <c r="Q50" s="209"/>
      <c r="R50" s="52"/>
    </row>
    <row r="51" s="5" customFormat="1" ht="9.6" customHeight="1" spans="1:18">
      <c r="A51" s="54">
        <v>23</v>
      </c>
      <c r="B51" s="43">
        <f>IF($D51="","",VLOOKUP($D51,'[1]Boys Si Main Draw Prep'!$A$7:$P$38,15))</f>
        <v>0</v>
      </c>
      <c r="C51" s="43">
        <f>IF($D51="","",VLOOKUP($D51,'[1]Boys Si Main Draw Prep'!$A$7:$P$38,16))</f>
        <v>50</v>
      </c>
      <c r="D51" s="44">
        <v>9</v>
      </c>
      <c r="E51" s="43" t="str">
        <f>UPPER(IF($D51="","",VLOOKUP($D51,'[1]Boys Si Main Draw Prep'!$A$7:$P$38,2)))</f>
        <v>ADITYA VARDHAN DUDDUPUDI</v>
      </c>
      <c r="F51" s="43">
        <f>IF($D51="","",VLOOKUP($D51,'[1]Boys Si Main Draw Prep'!$A$7:$P$38,3))</f>
        <v>414389</v>
      </c>
      <c r="G51" s="43"/>
      <c r="H51" s="43" t="str">
        <f>IF($D51="","",VLOOKUP($D51,'[1]Boys Si Main Draw Prep'!$A$7:$P$38,4))</f>
        <v>(TS)</v>
      </c>
      <c r="I51" s="192"/>
      <c r="J51" s="153"/>
      <c r="K51" s="203"/>
      <c r="L51" s="157" t="s">
        <v>214</v>
      </c>
      <c r="M51" s="87"/>
      <c r="N51" s="158"/>
      <c r="O51" s="209"/>
      <c r="P51" s="158"/>
      <c r="Q51" s="209"/>
      <c r="R51" s="52"/>
    </row>
    <row r="52" s="5" customFormat="1" ht="9.6" customHeight="1" spans="1:18">
      <c r="A52" s="54"/>
      <c r="B52" s="154"/>
      <c r="C52" s="154"/>
      <c r="D52" s="154"/>
      <c r="E52" s="157"/>
      <c r="F52" s="157"/>
      <c r="G52" s="193"/>
      <c r="H52" s="194" t="s">
        <v>65</v>
      </c>
      <c r="I52" s="195"/>
      <c r="J52" s="217" t="str">
        <f>$E$53</f>
        <v>IRFAN HUSSAIN</v>
      </c>
      <c r="K52" s="205"/>
      <c r="L52" s="157"/>
      <c r="M52" s="87"/>
      <c r="N52" s="158"/>
      <c r="O52" s="209"/>
      <c r="P52" s="158"/>
      <c r="Q52" s="209"/>
      <c r="R52" s="52"/>
    </row>
    <row r="53" s="5" customFormat="1" ht="9.6" customHeight="1" spans="1:18">
      <c r="A53" s="42">
        <v>24</v>
      </c>
      <c r="B53" s="43">
        <f>IF($D53="","",VLOOKUP($D53,'[1]Boys Si Main Draw Prep'!$A$7:$P$38,15))</f>
        <v>0</v>
      </c>
      <c r="C53" s="43">
        <f>IF($D53="","",VLOOKUP($D53,'[1]Boys Si Main Draw Prep'!$A$7:$P$38,16))</f>
        <v>38</v>
      </c>
      <c r="D53" s="44">
        <v>4</v>
      </c>
      <c r="E53" s="45" t="str">
        <f>UPPER(IF($D53="","",VLOOKUP($D53,'[1]Boys Si Main Draw Prep'!$A$7:$P$38,2)))</f>
        <v>IRFAN HUSSAIN</v>
      </c>
      <c r="F53" s="45">
        <f>IF($D53="","",VLOOKUP($D53,'[1]Boys Si Main Draw Prep'!$A$7:$P$38,3))</f>
        <v>401528</v>
      </c>
      <c r="G53" s="45"/>
      <c r="H53" s="45" t="str">
        <f>IF($D53="","",VLOOKUP($D53,'[1]Boys Si Main Draw Prep'!$A$7:$P$38,4))</f>
        <v>(TN)</v>
      </c>
      <c r="I53" s="213"/>
      <c r="J53" s="154" t="s">
        <v>278</v>
      </c>
      <c r="K53" s="157"/>
      <c r="L53" s="157"/>
      <c r="M53" s="87"/>
      <c r="N53" s="158"/>
      <c r="O53" s="209"/>
      <c r="P53" s="158"/>
      <c r="Q53" s="209"/>
      <c r="R53" s="52"/>
    </row>
    <row r="54" s="5" customFormat="1" ht="9.6" customHeight="1" spans="1:18">
      <c r="A54" s="54"/>
      <c r="B54" s="154"/>
      <c r="C54" s="154"/>
      <c r="D54" s="154"/>
      <c r="E54" s="208"/>
      <c r="F54" s="208"/>
      <c r="G54" s="214"/>
      <c r="H54" s="208"/>
      <c r="I54" s="156"/>
      <c r="J54" s="153"/>
      <c r="K54" s="157"/>
      <c r="L54" s="157"/>
      <c r="M54" s="87"/>
      <c r="N54" s="200" t="s">
        <v>65</v>
      </c>
      <c r="O54" s="201"/>
      <c r="P54" s="224" t="str">
        <f>$L$50</f>
        <v>NIRAV D SHETTY</v>
      </c>
      <c r="Q54" s="216"/>
      <c r="R54" s="52"/>
    </row>
    <row r="55" s="5" customFormat="1" ht="9.6" customHeight="1" spans="1:18">
      <c r="A55" s="42">
        <v>25</v>
      </c>
      <c r="B55" s="43">
        <f>IF($D55="","",VLOOKUP($D55,'[1]Boys Si Main Draw Prep'!$A$7:$P$38,15))</f>
        <v>0</v>
      </c>
      <c r="C55" s="43">
        <f>IF($D55="","",VLOOKUP($D55,'[1]Boys Si Main Draw Prep'!$A$7:$P$38,16))</f>
        <v>41</v>
      </c>
      <c r="D55" s="44">
        <v>6</v>
      </c>
      <c r="E55" s="45" t="str">
        <f>UPPER(IF($D55="","",VLOOKUP($D55,'[1]Boys Si Main Draw Prep'!$A$7:$P$38,2)))</f>
        <v>NAISHIK REDDY GANAGAMA</v>
      </c>
      <c r="F55" s="45">
        <f>IF($D55="","",VLOOKUP($D55,'[1]Boys Si Main Draw Prep'!$A$7:$P$38,3))</f>
        <v>432371</v>
      </c>
      <c r="G55" s="45"/>
      <c r="H55" s="45" t="str">
        <f>IF($D55="","",VLOOKUP($D55,'[1]Boys Si Main Draw Prep'!$A$7:$P$38,4))</f>
        <v>(TS)</v>
      </c>
      <c r="I55" s="192"/>
      <c r="J55" s="153"/>
      <c r="K55" s="157"/>
      <c r="L55" s="157"/>
      <c r="M55" s="87"/>
      <c r="N55" s="158"/>
      <c r="O55" s="209"/>
      <c r="P55" s="154" t="s">
        <v>279</v>
      </c>
      <c r="Q55" s="159"/>
      <c r="R55" s="52"/>
    </row>
    <row r="56" s="5" customFormat="1" ht="9.6" customHeight="1" spans="1:18">
      <c r="A56" s="54"/>
      <c r="B56" s="154"/>
      <c r="C56" s="154"/>
      <c r="D56" s="154"/>
      <c r="E56" s="157"/>
      <c r="F56" s="157"/>
      <c r="G56" s="193"/>
      <c r="H56" s="194" t="s">
        <v>65</v>
      </c>
      <c r="I56" s="195"/>
      <c r="J56" s="210" t="str">
        <f>$E$57</f>
        <v>ROHITH HARI BALAJI GOBINATH</v>
      </c>
      <c r="K56" s="196"/>
      <c r="L56" s="157"/>
      <c r="M56" s="87"/>
      <c r="N56" s="158"/>
      <c r="O56" s="209"/>
      <c r="P56" s="158"/>
      <c r="Q56" s="159"/>
      <c r="R56" s="52"/>
    </row>
    <row r="57" s="5" customFormat="1" ht="9.6" customHeight="1" spans="1:18">
      <c r="A57" s="54">
        <v>26</v>
      </c>
      <c r="B57" s="43">
        <f>IF($D57="","",VLOOKUP($D57,'[1]Boys Si Main Draw Prep'!$A$7:$P$38,15))</f>
        <v>0</v>
      </c>
      <c r="C57" s="43">
        <f>IF($D57="","",VLOOKUP($D57,'[1]Boys Si Main Draw Prep'!$A$7:$P$38,16))</f>
        <v>54</v>
      </c>
      <c r="D57" s="44">
        <v>11</v>
      </c>
      <c r="E57" s="43" t="str">
        <f>UPPER(IF($D57="","",VLOOKUP($D57,'[1]Boys Si Main Draw Prep'!$A$7:$P$38,2)))</f>
        <v>ROHITH HARI BALAJI GOBINATH</v>
      </c>
      <c r="F57" s="43">
        <f>IF($D57="","",VLOOKUP($D57,'[1]Boys Si Main Draw Prep'!$A$7:$P$38,3))</f>
        <v>430331</v>
      </c>
      <c r="G57" s="43"/>
      <c r="H57" s="43" t="str">
        <f>IF($D57="","",VLOOKUP($D57,'[1]Boys Si Main Draw Prep'!$A$7:$P$38,4))</f>
        <v>(TN)</v>
      </c>
      <c r="I57" s="197"/>
      <c r="J57" s="154" t="s">
        <v>220</v>
      </c>
      <c r="K57" s="198"/>
      <c r="L57" s="157"/>
      <c r="M57" s="87"/>
      <c r="N57" s="158"/>
      <c r="O57" s="209"/>
      <c r="P57" s="158"/>
      <c r="Q57" s="159"/>
      <c r="R57" s="52"/>
    </row>
    <row r="58" s="5" customFormat="1" ht="9.6" customHeight="1" spans="1:18">
      <c r="A58" s="54"/>
      <c r="B58" s="154"/>
      <c r="C58" s="154"/>
      <c r="D58" s="199"/>
      <c r="E58" s="157"/>
      <c r="F58" s="157"/>
      <c r="G58" s="193"/>
      <c r="H58" s="157"/>
      <c r="I58" s="156"/>
      <c r="J58" s="200" t="s">
        <v>65</v>
      </c>
      <c r="K58" s="201"/>
      <c r="L58" s="210" t="str">
        <f>$E$57</f>
        <v>ROHITH HARI BALAJI GOBINATH</v>
      </c>
      <c r="M58" s="202"/>
      <c r="N58" s="158"/>
      <c r="O58" s="209"/>
      <c r="P58" s="158"/>
      <c r="Q58" s="159"/>
      <c r="R58" s="52"/>
    </row>
    <row r="59" s="5" customFormat="1" ht="9.6" customHeight="1" spans="1:18">
      <c r="A59" s="54">
        <v>27</v>
      </c>
      <c r="B59" s="43" t="s">
        <v>264</v>
      </c>
      <c r="C59" s="43">
        <v>92</v>
      </c>
      <c r="D59" s="44">
        <v>28</v>
      </c>
      <c r="E59" s="43" t="str">
        <f>'MEN QLY'!E39</f>
        <v> KARTHIK K S KAVIN</v>
      </c>
      <c r="F59" s="43">
        <f>'MEN QLY'!F39</f>
        <v>421319</v>
      </c>
      <c r="G59" s="43"/>
      <c r="H59" s="43" t="s">
        <v>194</v>
      </c>
      <c r="I59" s="192"/>
      <c r="J59" s="153"/>
      <c r="K59" s="203"/>
      <c r="L59" s="157" t="s">
        <v>280</v>
      </c>
      <c r="M59" s="204"/>
      <c r="N59" s="158"/>
      <c r="O59" s="209"/>
      <c r="P59" s="158"/>
      <c r="Q59" s="159"/>
      <c r="R59" s="225"/>
    </row>
    <row r="60" s="5" customFormat="1" ht="9.6" customHeight="1" spans="1:18">
      <c r="A60" s="54"/>
      <c r="B60" s="154"/>
      <c r="C60" s="154"/>
      <c r="D60" s="199"/>
      <c r="E60" s="157"/>
      <c r="F60" s="157"/>
      <c r="G60" s="193"/>
      <c r="H60" s="194" t="s">
        <v>65</v>
      </c>
      <c r="I60" s="195"/>
      <c r="J60" s="210" t="str">
        <f>$E$61</f>
        <v>DHIRAJ V REDDY</v>
      </c>
      <c r="K60" s="205"/>
      <c r="L60" s="157"/>
      <c r="M60" s="204"/>
      <c r="N60" s="158"/>
      <c r="O60" s="209"/>
      <c r="P60" s="158"/>
      <c r="Q60" s="159"/>
      <c r="R60" s="52"/>
    </row>
    <row r="61" s="5" customFormat="1" ht="9.6" customHeight="1" spans="1:18">
      <c r="A61" s="54">
        <v>28</v>
      </c>
      <c r="B61" s="43">
        <f>IF($D61="","",VLOOKUP($D61,'[1]Boys Si Main Draw Prep'!$A$7:$P$38,15))</f>
        <v>0</v>
      </c>
      <c r="C61" s="43">
        <f>IF($D61="","",VLOOKUP($D61,'[1]Boys Si Main Draw Prep'!$A$7:$P$38,16))</f>
        <v>75</v>
      </c>
      <c r="D61" s="44">
        <v>20</v>
      </c>
      <c r="E61" s="43" t="str">
        <f>UPPER(IF($D61="","",VLOOKUP($D61,'[1]Boys Si Main Draw Prep'!$A$7:$P$38,2)))</f>
        <v>DHIRAJ V REDDY</v>
      </c>
      <c r="F61" s="43">
        <f>IF($D61="","",VLOOKUP($D61,'[1]Boys Si Main Draw Prep'!$A$7:$P$38,3))</f>
        <v>424471</v>
      </c>
      <c r="G61" s="43"/>
      <c r="H61" s="43" t="str">
        <f>IF($D61="","",VLOOKUP($D61,'[1]Boys Si Main Draw Prep'!$A$7:$P$38,4))</f>
        <v>(TS)</v>
      </c>
      <c r="I61" s="213"/>
      <c r="J61" s="154" t="s">
        <v>281</v>
      </c>
      <c r="K61" s="157"/>
      <c r="L61" s="157"/>
      <c r="M61" s="204"/>
      <c r="N61" s="158"/>
      <c r="O61" s="209"/>
      <c r="P61" s="158"/>
      <c r="Q61" s="159"/>
      <c r="R61" s="52"/>
    </row>
    <row r="62" s="5" customFormat="1" ht="9.6" customHeight="1" spans="1:18">
      <c r="A62" s="54"/>
      <c r="B62" s="154"/>
      <c r="C62" s="154"/>
      <c r="D62" s="199"/>
      <c r="E62" s="157"/>
      <c r="F62" s="157"/>
      <c r="G62" s="193"/>
      <c r="H62" s="208"/>
      <c r="I62" s="156"/>
      <c r="J62" s="153"/>
      <c r="K62" s="157"/>
      <c r="L62" s="194" t="s">
        <v>65</v>
      </c>
      <c r="M62" s="201"/>
      <c r="N62" s="224" t="str">
        <f>$L$58</f>
        <v>ROHITH HARI BALAJI GOBINATH</v>
      </c>
      <c r="O62" s="216"/>
      <c r="P62" s="158"/>
      <c r="Q62" s="159"/>
      <c r="R62" s="52"/>
    </row>
    <row r="63" s="5" customFormat="1" ht="9.6" customHeight="1" spans="1:18">
      <c r="A63" s="54">
        <v>29</v>
      </c>
      <c r="B63" s="43" t="s">
        <v>264</v>
      </c>
      <c r="C63" s="43">
        <v>158</v>
      </c>
      <c r="D63" s="44">
        <v>25</v>
      </c>
      <c r="E63" s="43" t="str">
        <f>'MEN QLY'!E245</f>
        <v>BUSHAN HAOBAM</v>
      </c>
      <c r="F63" s="43">
        <f>'MEN QLY'!F245</f>
        <v>420295</v>
      </c>
      <c r="G63" s="43"/>
      <c r="H63" s="43">
        <f>IF($D63="","",VLOOKUP($D63,'[1]Boys Si Main Draw Prep'!$A$7:$P$38,4))</f>
        <v>0</v>
      </c>
      <c r="I63" s="206"/>
      <c r="J63" s="153"/>
      <c r="K63" s="157"/>
      <c r="L63" s="157"/>
      <c r="M63" s="204"/>
      <c r="N63" s="154" t="s">
        <v>202</v>
      </c>
      <c r="O63" s="87"/>
      <c r="P63" s="160"/>
      <c r="Q63" s="171"/>
      <c r="R63" s="52"/>
    </row>
    <row r="64" s="5" customFormat="1" ht="9.6" customHeight="1" spans="1:18">
      <c r="A64" s="54"/>
      <c r="B64" s="154"/>
      <c r="C64" s="154"/>
      <c r="D64" s="199"/>
      <c r="E64" s="157"/>
      <c r="F64" s="157"/>
      <c r="G64" s="193"/>
      <c r="H64" s="194" t="s">
        <v>65</v>
      </c>
      <c r="I64" s="195"/>
      <c r="J64" s="210" t="str">
        <f>$E$63</f>
        <v>BUSHAN HAOBAM</v>
      </c>
      <c r="K64" s="196"/>
      <c r="L64" s="157"/>
      <c r="M64" s="204"/>
      <c r="N64" s="86"/>
      <c r="O64" s="87"/>
      <c r="P64" s="160"/>
      <c r="Q64" s="171"/>
      <c r="R64" s="52"/>
    </row>
    <row r="65" s="5" customFormat="1" ht="9.6" customHeight="1" spans="1:18">
      <c r="A65" s="54">
        <v>30</v>
      </c>
      <c r="B65" s="43">
        <f>IF($D65="","",VLOOKUP($D65,'[1]Boys Si Main Draw Prep'!$A$7:$P$38,15))</f>
        <v>0</v>
      </c>
      <c r="C65" s="43">
        <f>IF($D65="","",VLOOKUP($D65,'[1]Boys Si Main Draw Prep'!$A$7:$P$38,16))</f>
        <v>69</v>
      </c>
      <c r="D65" s="44">
        <v>17</v>
      </c>
      <c r="E65" s="43" t="str">
        <f>UPPER(IF($D65="","",VLOOKUP($D65,'[1]Boys Si Main Draw Prep'!$A$7:$P$38,2)))</f>
        <v>ANUP MAHADEV BANGARGI</v>
      </c>
      <c r="F65" s="43">
        <f>IF($D65="","",VLOOKUP($D65,'[1]Boys Si Main Draw Prep'!$A$7:$P$38,3))</f>
        <v>418649</v>
      </c>
      <c r="G65" s="43"/>
      <c r="H65" s="43" t="str">
        <f>IF($D65="","",VLOOKUP($D65,'[1]Boys Si Main Draw Prep'!$A$7:$P$38,4))</f>
        <v>(MH)</v>
      </c>
      <c r="I65" s="197"/>
      <c r="J65" s="154" t="s">
        <v>234</v>
      </c>
      <c r="K65" s="198"/>
      <c r="L65" s="157"/>
      <c r="M65" s="204"/>
      <c r="N65" s="86"/>
      <c r="O65" s="87"/>
      <c r="P65" s="160"/>
      <c r="Q65" s="171"/>
      <c r="R65" s="52"/>
    </row>
    <row r="66" s="5" customFormat="1" ht="9.6" customHeight="1" spans="1:18">
      <c r="A66" s="54"/>
      <c r="B66" s="154"/>
      <c r="C66" s="154"/>
      <c r="D66" s="199"/>
      <c r="E66" s="157"/>
      <c r="F66" s="157"/>
      <c r="G66" s="193"/>
      <c r="H66" s="157"/>
      <c r="I66" s="156"/>
      <c r="J66" s="200" t="s">
        <v>65</v>
      </c>
      <c r="K66" s="201"/>
      <c r="L66" s="226" t="str">
        <f>$J$68</f>
        <v>OGES THEYJO JAYA PRAKASH</v>
      </c>
      <c r="M66" s="211"/>
      <c r="N66" s="86"/>
      <c r="O66" s="87"/>
      <c r="P66" s="160"/>
      <c r="Q66" s="171"/>
      <c r="R66" s="52"/>
    </row>
    <row r="67" s="5" customFormat="1" ht="9.6" customHeight="1" spans="1:18">
      <c r="A67" s="54">
        <v>31</v>
      </c>
      <c r="B67" s="43" t="s">
        <v>260</v>
      </c>
      <c r="C67" s="43">
        <v>95</v>
      </c>
      <c r="D67" s="44">
        <v>30</v>
      </c>
      <c r="E67" s="43" t="str">
        <f>'MEN QLY'!E83</f>
        <v>ALLEN CHRIS JOEL D</v>
      </c>
      <c r="F67" s="43">
        <f>'MEN QLY'!F83</f>
        <v>431780</v>
      </c>
      <c r="G67" s="43"/>
      <c r="H67" s="43" t="s">
        <v>194</v>
      </c>
      <c r="I67" s="192"/>
      <c r="J67" s="153"/>
      <c r="K67" s="203"/>
      <c r="L67" s="157" t="s">
        <v>282</v>
      </c>
      <c r="M67" s="87"/>
      <c r="N67" s="86"/>
      <c r="O67" s="87"/>
      <c r="P67" s="160"/>
      <c r="Q67" s="171"/>
      <c r="R67" s="52"/>
    </row>
    <row r="68" s="5" customFormat="1" ht="9.6" customHeight="1" spans="1:18">
      <c r="A68" s="54"/>
      <c r="B68" s="154"/>
      <c r="C68" s="154"/>
      <c r="D68" s="154"/>
      <c r="E68" s="157"/>
      <c r="F68" s="157"/>
      <c r="G68" s="193"/>
      <c r="H68" s="194" t="s">
        <v>65</v>
      </c>
      <c r="I68" s="195"/>
      <c r="J68" s="217" t="str">
        <f>$E$69</f>
        <v>OGES THEYJO JAYA PRAKASH</v>
      </c>
      <c r="K68" s="205"/>
      <c r="L68" s="157"/>
      <c r="M68" s="87"/>
      <c r="N68" s="86"/>
      <c r="O68" s="87"/>
      <c r="P68" s="160"/>
      <c r="Q68" s="171"/>
      <c r="R68" s="52"/>
    </row>
    <row r="69" s="5" customFormat="1" ht="9.6" customHeight="1" spans="1:18">
      <c r="A69" s="42">
        <v>32</v>
      </c>
      <c r="B69" s="43">
        <f>IF($D69="","",VLOOKUP($D69,'[1]Boys Si Main Draw Prep'!$A$7:$P$38,15))</f>
        <v>0</v>
      </c>
      <c r="C69" s="43">
        <f>IF($D69="","",VLOOKUP($D69,'[1]Boys Si Main Draw Prep'!$A$7:$P$38,16))</f>
        <v>32</v>
      </c>
      <c r="D69" s="44">
        <v>2</v>
      </c>
      <c r="E69" s="45" t="str">
        <f>UPPER(IF($D69="","",VLOOKUP($D69,'[1]Boys Si Main Draw Prep'!$A$7:$P$38,2)))</f>
        <v>OGES THEYJO JAYA PRAKASH</v>
      </c>
      <c r="F69" s="45">
        <f>IF($D69="","",VLOOKUP($D69,'[1]Boys Si Main Draw Prep'!$A$7:$P$38,3))</f>
        <v>413715</v>
      </c>
      <c r="G69" s="45"/>
      <c r="H69" s="45" t="str">
        <f>IF($D69="","",VLOOKUP($D69,'[1]Boys Si Main Draw Prep'!$A$7:$P$38,4))</f>
        <v>(TN)</v>
      </c>
      <c r="I69" s="213"/>
      <c r="J69" s="154" t="s">
        <v>283</v>
      </c>
      <c r="K69" s="157"/>
      <c r="L69" s="157"/>
      <c r="M69" s="157"/>
      <c r="N69" s="158"/>
      <c r="O69" s="159"/>
      <c r="P69" s="160"/>
      <c r="Q69" s="171"/>
      <c r="R69" s="52"/>
    </row>
    <row r="70" s="190" customFormat="1" ht="6.75" customHeight="1" spans="1:18">
      <c r="A70" s="227"/>
      <c r="B70" s="227"/>
      <c r="C70" s="227"/>
      <c r="D70" s="227"/>
      <c r="E70" s="228"/>
      <c r="F70" s="228"/>
      <c r="G70" s="228"/>
      <c r="H70" s="228"/>
      <c r="I70" s="229"/>
      <c r="J70" s="230"/>
      <c r="K70" s="231"/>
      <c r="L70" s="230"/>
      <c r="M70" s="231"/>
      <c r="N70" s="230"/>
      <c r="O70" s="231"/>
      <c r="P70" s="230"/>
      <c r="Q70" s="231"/>
      <c r="R70" s="232"/>
    </row>
    <row r="71" s="6" customFormat="1" ht="10.5" customHeight="1" spans="1:18">
      <c r="A71" s="89" t="s">
        <v>76</v>
      </c>
      <c r="B71" s="90"/>
      <c r="C71" s="91"/>
      <c r="D71" s="187" t="s">
        <v>77</v>
      </c>
      <c r="E71" s="233" t="s">
        <v>179</v>
      </c>
      <c r="F71" s="187"/>
      <c r="G71" s="94"/>
      <c r="H71" s="234"/>
      <c r="I71" s="187" t="s">
        <v>77</v>
      </c>
      <c r="J71" s="96" t="s">
        <v>180</v>
      </c>
      <c r="K71" s="97"/>
      <c r="L71" s="233" t="s">
        <v>80</v>
      </c>
      <c r="M71" s="98"/>
      <c r="N71" s="99" t="s">
        <v>81</v>
      </c>
      <c r="O71" s="99"/>
      <c r="P71" s="100" t="s">
        <v>284</v>
      </c>
      <c r="Q71" s="150"/>
    </row>
    <row r="72" s="6" customFormat="1" ht="9" customHeight="1" spans="1:18">
      <c r="A72" s="102" t="s">
        <v>83</v>
      </c>
      <c r="B72" s="103"/>
      <c r="C72" s="104"/>
      <c r="D72" s="105">
        <v>1</v>
      </c>
      <c r="E72" s="107" t="str">
        <f>IF(D72&gt;$Q$79,,UPPER(VLOOKUP(D72,'[1]Boys Si Main Draw Prep'!$A$7:$R$134,2)))</f>
        <v>JATIN NAIN</v>
      </c>
      <c r="F72" s="235"/>
      <c r="G72" s="107"/>
      <c r="H72" s="108"/>
      <c r="I72" s="109" t="s">
        <v>84</v>
      </c>
      <c r="J72" s="103"/>
      <c r="K72" s="110"/>
      <c r="L72" s="103"/>
      <c r="M72" s="111"/>
      <c r="N72" s="112" t="s">
        <v>181</v>
      </c>
      <c r="O72" s="113"/>
      <c r="P72" s="113"/>
      <c r="Q72" s="151"/>
    </row>
    <row r="73" s="6" customFormat="1" ht="9" customHeight="1" spans="1:18">
      <c r="A73" s="102" t="s">
        <v>86</v>
      </c>
      <c r="B73" s="103"/>
      <c r="C73" s="104"/>
      <c r="D73" s="105">
        <v>2</v>
      </c>
      <c r="E73" s="107" t="str">
        <f>IF(D73&gt;$Q$79,,UPPER(VLOOKUP(D73,'[1]Boys Si Main Draw Prep'!$A$7:$R$134,2)))</f>
        <v>OGES THEYJO JAYA PRAKASH</v>
      </c>
      <c r="F73" s="235"/>
      <c r="G73" s="107"/>
      <c r="H73" s="108"/>
      <c r="I73" s="109" t="s">
        <v>88</v>
      </c>
      <c r="J73" s="103"/>
      <c r="K73" s="110"/>
      <c r="L73" s="103"/>
      <c r="M73" s="111"/>
      <c r="N73" s="115"/>
      <c r="O73" s="116"/>
      <c r="P73" s="117"/>
      <c r="Q73" s="134"/>
    </row>
    <row r="74" s="6" customFormat="1" ht="9" customHeight="1" spans="1:18">
      <c r="A74" s="119" t="s">
        <v>87</v>
      </c>
      <c r="B74" s="117"/>
      <c r="C74" s="120"/>
      <c r="D74" s="105">
        <v>3</v>
      </c>
      <c r="E74" s="107" t="str">
        <f>IF(D74&gt;$Q$79,,UPPER(VLOOKUP(D74,'[1]Boys Si Main Draw Prep'!$A$7:$R$134,2)))</f>
        <v>PRANAV DNYANESHWAR KORADE</v>
      </c>
      <c r="F74" s="235"/>
      <c r="G74" s="107"/>
      <c r="H74" s="108"/>
      <c r="I74" s="109" t="s">
        <v>92</v>
      </c>
      <c r="J74" s="103"/>
      <c r="K74" s="110"/>
      <c r="L74" s="103"/>
      <c r="M74" s="111"/>
      <c r="N74" s="112" t="s">
        <v>89</v>
      </c>
      <c r="O74" s="113"/>
      <c r="P74" s="113"/>
      <c r="Q74" s="151"/>
    </row>
    <row r="75" s="6" customFormat="1" ht="9" customHeight="1" spans="1:18">
      <c r="A75" s="121"/>
      <c r="B75" s="30"/>
      <c r="C75" s="122"/>
      <c r="D75" s="105">
        <v>4</v>
      </c>
      <c r="E75" s="107" t="str">
        <f>IF(D75&gt;$Q$79,,UPPER(VLOOKUP(D75,'[1]Boys Si Main Draw Prep'!$A$7:$R$134,2)))</f>
        <v>IRFAN HUSSAIN</v>
      </c>
      <c r="F75" s="235"/>
      <c r="G75" s="107"/>
      <c r="H75" s="108"/>
      <c r="I75" s="109" t="s">
        <v>96</v>
      </c>
      <c r="J75" s="103"/>
      <c r="K75" s="110"/>
      <c r="L75" s="103"/>
      <c r="M75" s="111"/>
      <c r="N75" s="103" t="str">
        <f>$E$27</f>
        <v>JAGMEET SINGH</v>
      </c>
      <c r="O75" s="110"/>
      <c r="P75" s="103"/>
      <c r="Q75" s="111"/>
    </row>
    <row r="76" s="6" customFormat="1" ht="9" customHeight="1" spans="1:18">
      <c r="A76" s="124" t="s">
        <v>91</v>
      </c>
      <c r="B76" s="125"/>
      <c r="C76" s="126"/>
      <c r="D76" s="105">
        <v>5</v>
      </c>
      <c r="E76" s="107" t="str">
        <f>IF(D76&gt;$Q$79,,UPPER(VLOOKUP(D76,'[1]Boys Si Main Draw Prep'!$A$7:$R$134,2)))</f>
        <v>PRASAD INGALE</v>
      </c>
      <c r="F76" s="235"/>
      <c r="G76" s="107"/>
      <c r="H76" s="108"/>
      <c r="I76" s="109" t="s">
        <v>105</v>
      </c>
      <c r="J76" s="103"/>
      <c r="K76" s="110"/>
      <c r="L76" s="103"/>
      <c r="M76" s="111"/>
      <c r="N76" s="117" t="s">
        <v>285</v>
      </c>
      <c r="O76" s="116"/>
      <c r="P76" s="117"/>
      <c r="Q76" s="134"/>
    </row>
    <row r="77" s="6" customFormat="1" ht="9" customHeight="1" spans="1:18">
      <c r="A77" s="102" t="s">
        <v>83</v>
      </c>
      <c r="B77" s="103"/>
      <c r="C77" s="104"/>
      <c r="D77" s="105">
        <v>6</v>
      </c>
      <c r="E77" s="107" t="str">
        <f>IF(D77&gt;$Q$79,,UPPER(VLOOKUP(D77,'[1]Boys Si Main Draw Prep'!$A$7:$R$134,2)))</f>
        <v>NAISHIK REDDY GANAGAMA</v>
      </c>
      <c r="F77" s="235"/>
      <c r="G77" s="107"/>
      <c r="H77" s="108"/>
      <c r="I77" s="109" t="s">
        <v>106</v>
      </c>
      <c r="J77" s="103"/>
      <c r="K77" s="110"/>
      <c r="L77" s="103"/>
      <c r="M77" s="111"/>
      <c r="N77" s="112" t="s">
        <v>94</v>
      </c>
      <c r="O77" s="113"/>
      <c r="P77" s="113"/>
      <c r="Q77" s="151"/>
    </row>
    <row r="78" s="6" customFormat="1" ht="9" customHeight="1" spans="1:18">
      <c r="A78" s="102" t="s">
        <v>95</v>
      </c>
      <c r="B78" s="103"/>
      <c r="C78" s="127"/>
      <c r="D78" s="105">
        <v>7</v>
      </c>
      <c r="E78" s="107" t="str">
        <f>IF(D78&gt;$Q$79,,UPPER(VLOOKUP(D78,'[1]Boys Si Main Draw Prep'!$A$7:$R$134,2)))</f>
        <v>MUTHU AADHITIYA SENTHILKUMAR </v>
      </c>
      <c r="F78" s="235"/>
      <c r="G78" s="107"/>
      <c r="H78" s="108"/>
      <c r="I78" s="109" t="s">
        <v>108</v>
      </c>
      <c r="J78" s="103"/>
      <c r="K78" s="110"/>
      <c r="L78" s="103"/>
      <c r="M78" s="111"/>
      <c r="N78" s="103"/>
      <c r="O78" s="110"/>
      <c r="P78" s="103"/>
      <c r="Q78" s="111"/>
    </row>
    <row r="79" s="6" customFormat="1" ht="9" customHeight="1" spans="1:18">
      <c r="A79" s="119" t="s">
        <v>97</v>
      </c>
      <c r="B79" s="117"/>
      <c r="C79" s="128"/>
      <c r="D79" s="129">
        <v>8</v>
      </c>
      <c r="E79" s="131" t="str">
        <f>IF(D79&gt;$Q$79,,UPPER(VLOOKUP(D79,'[1]Boys Si Main Draw Prep'!$A$7:$R$134,2)))</f>
        <v>  SUHITH REDDY LANKA</v>
      </c>
      <c r="F79" s="236"/>
      <c r="G79" s="131"/>
      <c r="H79" s="132"/>
      <c r="I79" s="133" t="s">
        <v>109</v>
      </c>
      <c r="J79" s="117"/>
      <c r="K79" s="116"/>
      <c r="L79" s="117"/>
      <c r="M79" s="134"/>
      <c r="N79" s="117" t="str">
        <f>Q4</f>
        <v>SARAVANAN PAULRAJ</v>
      </c>
      <c r="O79" s="116"/>
      <c r="P79" s="117"/>
      <c r="Q79" s="152">
        <f>MIN(8,'[1]Boys Si Main Draw Prep'!R5)</f>
        <v>8</v>
      </c>
    </row>
  </sheetData>
  <mergeCells count="1">
    <mergeCell ref="A4:C4"/>
  </mergeCells>
  <conditionalFormatting sqref="J13">
    <cfRule type="expression" dxfId="0" priority="26" stopIfTrue="1">
      <formula>I13="bs"</formula>
    </cfRule>
    <cfRule type="expression" dxfId="0" priority="25" stopIfTrue="1">
      <formula>I13="as"</formula>
    </cfRule>
  </conditionalFormatting>
  <conditionalFormatting sqref="J16">
    <cfRule type="expression" dxfId="0" priority="36" stopIfTrue="1">
      <formula>I16="bs"</formula>
    </cfRule>
    <cfRule type="expression" dxfId="0" priority="35" stopIfTrue="1">
      <formula>I16="as"</formula>
    </cfRule>
  </conditionalFormatting>
  <conditionalFormatting sqref="L18">
    <cfRule type="expression" dxfId="0" priority="22" stopIfTrue="1">
      <formula>K18="bs"</formula>
    </cfRule>
    <cfRule type="expression" dxfId="0" priority="21" stopIfTrue="1">
      <formula>K18="as"</formula>
    </cfRule>
  </conditionalFormatting>
  <conditionalFormatting sqref="J20">
    <cfRule type="expression" dxfId="0" priority="64" stopIfTrue="1">
      <formula>I20="bs"</formula>
    </cfRule>
    <cfRule type="expression" dxfId="0" priority="63" stopIfTrue="1">
      <formula>I20="as"</formula>
    </cfRule>
  </conditionalFormatting>
  <conditionalFormatting sqref="J24">
    <cfRule type="expression" dxfId="0" priority="44" stopIfTrue="1">
      <formula>I24="bs"</formula>
    </cfRule>
    <cfRule type="expression" dxfId="0" priority="43" stopIfTrue="1">
      <formula>I24="as"</formula>
    </cfRule>
  </conditionalFormatting>
  <conditionalFormatting sqref="L26">
    <cfRule type="expression" dxfId="0" priority="24" stopIfTrue="1">
      <formula>K26="bs"</formula>
    </cfRule>
    <cfRule type="expression" dxfId="0" priority="23" stopIfTrue="1">
      <formula>K26="as"</formula>
    </cfRule>
  </conditionalFormatting>
  <conditionalFormatting sqref="N30">
    <cfRule type="expression" dxfId="0" priority="8" stopIfTrue="1">
      <formula>M30="bs"</formula>
    </cfRule>
    <cfRule type="expression" dxfId="0" priority="7" stopIfTrue="1">
      <formula>M30="as"</formula>
    </cfRule>
  </conditionalFormatting>
  <conditionalFormatting sqref="L34">
    <cfRule type="expression" dxfId="0" priority="20" stopIfTrue="1">
      <formula>K34="bs"</formula>
    </cfRule>
    <cfRule type="expression" dxfId="0" priority="19" stopIfTrue="1">
      <formula>K34="as"</formula>
    </cfRule>
  </conditionalFormatting>
  <conditionalFormatting sqref="J36">
    <cfRule type="expression" dxfId="0" priority="42" stopIfTrue="1">
      <formula>I36="bs"</formula>
    </cfRule>
    <cfRule type="expression" dxfId="0" priority="41" stopIfTrue="1">
      <formula>I36="as"</formula>
    </cfRule>
  </conditionalFormatting>
  <conditionalFormatting sqref="P38">
    <cfRule type="expression" dxfId="0" priority="2" stopIfTrue="1">
      <formula>O38="bs"</formula>
    </cfRule>
    <cfRule type="expression" dxfId="0" priority="1" stopIfTrue="1">
      <formula>O38="as"</formula>
    </cfRule>
  </conditionalFormatting>
  <conditionalFormatting sqref="N46">
    <cfRule type="expression" dxfId="0" priority="12" stopIfTrue="1">
      <formula>M46="bs"</formula>
    </cfRule>
    <cfRule type="expression" dxfId="0" priority="11" stopIfTrue="1">
      <formula>M46="as"</formula>
    </cfRule>
  </conditionalFormatting>
  <conditionalFormatting sqref="J48">
    <cfRule type="expression" dxfId="0" priority="38" stopIfTrue="1">
      <formula>I48="bs"</formula>
    </cfRule>
    <cfRule type="expression" dxfId="0" priority="37" stopIfTrue="1">
      <formula>I48="as"</formula>
    </cfRule>
  </conditionalFormatting>
  <conditionalFormatting sqref="L50">
    <cfRule type="expression" dxfId="0" priority="18" stopIfTrue="1">
      <formula>K50="bs"</formula>
    </cfRule>
    <cfRule type="expression" dxfId="0" priority="17" stopIfTrue="1">
      <formula>K50="as"</formula>
    </cfRule>
  </conditionalFormatting>
  <conditionalFormatting sqref="J52">
    <cfRule type="expression" dxfId="0" priority="54" stopIfTrue="1">
      <formula>I52="bs"</formula>
    </cfRule>
    <cfRule type="expression" dxfId="0" priority="53" stopIfTrue="1">
      <formula>I52="as"</formula>
    </cfRule>
  </conditionalFormatting>
  <conditionalFormatting sqref="P54">
    <cfRule type="expression" dxfId="0" priority="4" stopIfTrue="1">
      <formula>O54="bs"</formula>
    </cfRule>
    <cfRule type="expression" dxfId="0" priority="3" stopIfTrue="1">
      <formula>O54="as"</formula>
    </cfRule>
  </conditionalFormatting>
  <conditionalFormatting sqref="J56">
    <cfRule type="expression" dxfId="0" priority="52" stopIfTrue="1">
      <formula>I56="bs"</formula>
    </cfRule>
    <cfRule type="expression" dxfId="0" priority="51" stopIfTrue="1">
      <formula>I56="as"</formula>
    </cfRule>
  </conditionalFormatting>
  <conditionalFormatting sqref="L58">
    <cfRule type="expression" dxfId="0" priority="16" stopIfTrue="1">
      <formula>K58="bs"</formula>
    </cfRule>
    <cfRule type="expression" dxfId="0" priority="15" stopIfTrue="1">
      <formula>K58="as"</formula>
    </cfRule>
  </conditionalFormatting>
  <conditionalFormatting sqref="J60">
    <cfRule type="expression" dxfId="0" priority="34" stopIfTrue="1">
      <formula>I60="bs"</formula>
    </cfRule>
    <cfRule type="expression" dxfId="0" priority="33" stopIfTrue="1">
      <formula>I60="as"</formula>
    </cfRule>
  </conditionalFormatting>
  <conditionalFormatting sqref="N62">
    <cfRule type="expression" dxfId="0" priority="10" stopIfTrue="1">
      <formula>M62="bs"</formula>
    </cfRule>
    <cfRule type="expression" dxfId="0" priority="9" stopIfTrue="1">
      <formula>M62="as"</formula>
    </cfRule>
  </conditionalFormatting>
  <conditionalFormatting sqref="J64">
    <cfRule type="expression" dxfId="0" priority="32" stopIfTrue="1">
      <formula>I64="bs"</formula>
    </cfRule>
    <cfRule type="expression" dxfId="0" priority="31" stopIfTrue="1">
      <formula>I64="as"</formula>
    </cfRule>
  </conditionalFormatting>
  <conditionalFormatting sqref="J68">
    <cfRule type="expression" dxfId="0" priority="30" stopIfTrue="1">
      <formula>I68="bs"</formula>
    </cfRule>
    <cfRule type="expression" dxfId="0" priority="29" stopIfTrue="1">
      <formula>I68="as"</formula>
    </cfRule>
  </conditionalFormatting>
  <conditionalFormatting sqref="B7 B9 B11 B13 B15 B17 B19 B21 B23 B25 B27 B29 B31 B33 B35 B37 B39 B41 B43 B45 B47 B49 B51 B53 B55 B57 B59 B61 B63 B65 B67 B69">
    <cfRule type="cellIs" dxfId="2" priority="83" stopIfTrue="1" operator="equal">
      <formula>"DA"</formula>
    </cfRule>
    <cfRule type="cellIs" dxfId="2" priority="82" stopIfTrue="1" operator="equal">
      <formula>"QA"</formula>
    </cfRule>
  </conditionalFormatting>
  <conditionalFormatting sqref="D7 D9 D11">
    <cfRule type="expression" dxfId="8" priority="87" stopIfTrue="1">
      <formula>$D7&lt;9</formula>
    </cfRule>
  </conditionalFormatting>
  <conditionalFormatting sqref="G39 G41 G7 G9 G11 G13 G15 G17 G19 G23 G43 G45 G47 G49 G51 G53 G21 G25 G27 G29 G31 G33 G35 G37 G55 G57 G59 G61 G63 G65 G67 G69">
    <cfRule type="expression" dxfId="0" priority="75" stopIfTrue="1">
      <formula>AND($D7&lt;9,$C7&gt;0)</formula>
    </cfRule>
  </conditionalFormatting>
  <conditionalFormatting sqref="H8 J10 H12 L14 H16 J18 H20 N22 H24 J26 H28 L30 H32 J34 H36 N39 H40 J42 H44 L46 H48 J50 H52 N54 H56 J58 H60 L62 H64 J66 H68">
    <cfRule type="expression" dxfId="4" priority="78" stopIfTrue="1">
      <formula>AND($N$1="CU",H8&lt;&gt;"Umpire")</formula>
    </cfRule>
    <cfRule type="expression" dxfId="5" priority="77" stopIfTrue="1">
      <formula>AND($N$1="CU",H8&lt;&gt;"Umpire",I8&lt;&gt;"")</formula>
    </cfRule>
    <cfRule type="expression" dxfId="6" priority="76" stopIfTrue="1">
      <formula>AND($N$1="CU",H8="Umpire")</formula>
    </cfRule>
  </conditionalFormatting>
  <conditionalFormatting sqref="I8 K10 I12 M14 I16 K18 I20 O22 I24 K26 I28 M30 I32 K34 I36 O39 I40 K42 I44 M46 I48 K50 I52 O54 I56 K58 I60 M62 I64 K66 I68 Q79">
    <cfRule type="expression" dxfId="7" priority="84" stopIfTrue="1">
      <formula>$N$1="CU"</formula>
    </cfRule>
  </conditionalFormatting>
  <conditionalFormatting sqref="D67 D65 D63 D13 D61 D15 D17 D21 D19 D23 D25 D27 D29 D31 D33 D37 D35 D39 D41 D43 D47 D49 D45 D51 D53 D55 D57 D59 D69">
    <cfRule type="expression" dxfId="8" priority="79" stopIfTrue="1">
      <formula>AND($D13&lt;9,$C13&gt;0)</formula>
    </cfRule>
  </conditionalFormatting>
  <conditionalFormatting sqref="L42 L66">
    <cfRule type="expression" dxfId="0" priority="81" stopIfTrue="1">
      <formula>K42="bs"</formula>
    </cfRule>
    <cfRule type="expression" dxfId="0" priority="80" stopIfTrue="1">
      <formula>K42="as"</formula>
    </cfRule>
  </conditionalFormatting>
  <dataValidations count="2">
    <dataValidation type="list" allowBlank="1" showInputMessage="1" sqref="H8 J10 H12 L14 H16 J18 H20 H24 J26 H28 L30 H32 J34 H36 H40 J42 H44 L46 H48 J50 H52 H56 J58 H60 L62 H64 J66 H68">
      <formula1>$T$7:$T$16</formula1>
    </dataValidation>
    <dataValidation type="list" allowBlank="1" showInputMessage="1" sqref="N22 N39 N54">
      <formula1>$U$8:$U$17</formula1>
    </dataValidation>
  </dataValidations>
  <printOptions horizontalCentered="1"/>
  <pageMargins left="0.35" right="0.35" top="0.39" bottom="0.39" header="0" footer="0"/>
  <pageSetup paperSize="9" scale="87" orientation="portrait" horizontalDpi="360" verticalDpi="300"/>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name="Button 1" r:id="rId4">
              <controlPr print="0" defaultSize="0">
                <anchor moveWithCells="1" sizeWithCells="1">
                  <from>
                    <xdr:col>11</xdr:col>
                    <xdr:colOff>411480</xdr:colOff>
                    <xdr:row>0</xdr:row>
                    <xdr:rowOff>7620</xdr:rowOff>
                  </from>
                  <to>
                    <xdr:col>13</xdr:col>
                    <xdr:colOff>288925</xdr:colOff>
                    <xdr:row>0</xdr:row>
                    <xdr:rowOff>136525</xdr:rowOff>
                  </to>
                </anchor>
              </controlPr>
            </control>
          </mc:Choice>
        </mc:AlternateContent>
        <mc:AlternateContent xmlns:mc="http://schemas.openxmlformats.org/markup-compatibility/2006">
          <mc:Choice Requires="x14">
            <control shapeId="4098" name="Button 2" r:id="rId5">
              <controlPr print="0" defaultSize="0">
                <anchor moveWithCells="1" sizeWithCells="1">
                  <from>
                    <xdr:col>11</xdr:col>
                    <xdr:colOff>403860</xdr:colOff>
                    <xdr:row>0</xdr:row>
                    <xdr:rowOff>144145</xdr:rowOff>
                  </from>
                  <to>
                    <xdr:col>13</xdr:col>
                    <xdr:colOff>288925</xdr:colOff>
                    <xdr:row>1</xdr:row>
                    <xdr:rowOff>45720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25"/>
  <sheetViews>
    <sheetView showGridLines="0" showZeros="0" workbookViewId="0">
      <selection activeCell="W14" sqref="W14"/>
    </sheetView>
  </sheetViews>
  <sheetFormatPr defaultColWidth="9" defaultRowHeight="13.2"/>
  <cols>
    <col min="1" max="2" width="3.33333333333333" customWidth="1"/>
    <col min="3" max="3" width="4.66666666666667" customWidth="1"/>
    <col min="4" max="4" width="4.33333333333333" customWidth="1"/>
    <col min="5" max="5" width="19.2222222222222" customWidth="1"/>
    <col min="6" max="6" width="6.88888888888889" customWidth="1"/>
    <col min="7" max="7" width="7.66666666666667" customWidth="1"/>
    <col min="8" max="8" width="5.88888888888889" customWidth="1"/>
    <col min="9" max="9" width="1.66666666666667" style="7" customWidth="1"/>
    <col min="10" max="10" width="9.44444444444444" style="2" customWidth="1"/>
    <col min="11" max="11" width="1.66666666666667" style="7" customWidth="1"/>
    <col min="12" max="12" width="10.6666666666667" style="2" customWidth="1"/>
    <col min="13" max="13" width="1.66666666666667" style="8" customWidth="1"/>
    <col min="14" max="14" width="10.6666666666667" style="2" customWidth="1"/>
    <col min="15" max="15" width="1.66666666666667" style="7" customWidth="1"/>
    <col min="16" max="16" width="10.6666666666667" style="2" customWidth="1"/>
    <col min="17" max="17" width="1.66666666666667" style="8" customWidth="1"/>
    <col min="18" max="18" width="9" hidden="1" customWidth="1"/>
    <col min="19" max="19" width="8.33333333333333" customWidth="1"/>
    <col min="20" max="20" width="9.88888888888889" hidden="1" customWidth="1"/>
  </cols>
  <sheetData>
    <row r="1" s="1" customFormat="1" ht="21.75" customHeight="1" spans="1:20">
      <c r="A1" s="143" t="s">
        <v>286</v>
      </c>
      <c r="B1" s="10"/>
      <c r="C1" s="11"/>
      <c r="D1" s="11"/>
      <c r="E1" s="11"/>
      <c r="F1" s="11"/>
      <c r="G1" s="11"/>
      <c r="H1" s="11"/>
      <c r="I1" s="12"/>
      <c r="K1" s="13"/>
      <c r="L1" s="14"/>
      <c r="M1" s="12"/>
      <c r="N1" s="11" t="s">
        <v>45</v>
      </c>
      <c r="O1" s="12"/>
      <c r="P1" s="11"/>
      <c r="Q1" s="12"/>
    </row>
    <row r="2" s="2" customFormat="1" spans="1:20">
      <c r="A2" s="15" t="str">
        <f>'[1]Week SetUp'!$A$8</f>
        <v>ITF Junior Circuit</v>
      </c>
      <c r="B2" s="15"/>
      <c r="C2" s="15"/>
      <c r="D2" s="15"/>
      <c r="E2" s="15"/>
      <c r="F2" s="13" t="s">
        <v>231</v>
      </c>
      <c r="G2" s="17"/>
      <c r="H2" s="17"/>
      <c r="I2" s="18"/>
      <c r="J2" s="13" t="s">
        <v>287</v>
      </c>
      <c r="K2" s="13"/>
      <c r="L2" s="13"/>
      <c r="M2" s="18"/>
      <c r="N2" s="17"/>
      <c r="O2" s="18"/>
      <c r="P2" s="17"/>
      <c r="Q2" s="18"/>
    </row>
    <row r="3" s="3" customFormat="1" ht="11.25" customHeight="1" spans="1:20">
      <c r="A3" s="19" t="s">
        <v>48</v>
      </c>
      <c r="B3" s="19"/>
      <c r="C3" s="19"/>
      <c r="D3" s="19"/>
      <c r="E3" s="19"/>
      <c r="F3" s="19" t="s">
        <v>49</v>
      </c>
      <c r="G3" s="19"/>
      <c r="H3" s="19"/>
      <c r="I3" s="20"/>
      <c r="J3" s="21" t="s">
        <v>50</v>
      </c>
      <c r="K3" s="20"/>
      <c r="L3" s="22" t="s">
        <v>51</v>
      </c>
      <c r="M3" s="20"/>
      <c r="N3" s="19"/>
      <c r="O3" s="20"/>
      <c r="P3" s="19"/>
      <c r="Q3" s="144" t="s">
        <v>52</v>
      </c>
    </row>
    <row r="4" s="4" customFormat="1" ht="11.25" customHeight="1" spans="1:20">
      <c r="A4" s="23" t="s">
        <v>288</v>
      </c>
      <c r="B4" s="23"/>
      <c r="C4" s="23"/>
      <c r="D4" s="24"/>
      <c r="E4" s="24"/>
      <c r="F4" s="24" t="s">
        <v>54</v>
      </c>
      <c r="G4" s="25"/>
      <c r="H4" s="24"/>
      <c r="I4" s="26"/>
      <c r="J4" s="27">
        <f>'[1]Week SetUp'!$D$10</f>
        <v>0</v>
      </c>
      <c r="K4" s="26"/>
      <c r="L4" s="28">
        <f>'[1]Week SetUp'!$A$12</f>
        <v>0</v>
      </c>
      <c r="M4" s="26"/>
      <c r="N4" s="24"/>
      <c r="O4" s="26"/>
      <c r="P4" s="24"/>
      <c r="Q4" s="145" t="s">
        <v>55</v>
      </c>
    </row>
    <row r="5" s="3" customFormat="1" ht="9.6" spans="1:20">
      <c r="A5" s="30"/>
      <c r="B5" s="31" t="s">
        <v>56</v>
      </c>
      <c r="C5" s="31" t="s">
        <v>101</v>
      </c>
      <c r="D5" s="31" t="s">
        <v>57</v>
      </c>
      <c r="E5" s="32" t="s">
        <v>58</v>
      </c>
      <c r="F5" s="32" t="s">
        <v>59</v>
      </c>
      <c r="G5" s="32"/>
      <c r="H5" s="32" t="s">
        <v>60</v>
      </c>
      <c r="I5" s="32"/>
      <c r="J5" s="31" t="s">
        <v>61</v>
      </c>
      <c r="K5" s="33"/>
      <c r="L5" s="31" t="s">
        <v>102</v>
      </c>
      <c r="M5" s="33"/>
      <c r="N5" s="31" t="s">
        <v>289</v>
      </c>
      <c r="O5" s="33"/>
      <c r="P5" s="31" t="s">
        <v>290</v>
      </c>
      <c r="Q5" s="146"/>
    </row>
    <row r="6" s="3" customFormat="1" ht="3.75" customHeight="1" spans="1:20">
      <c r="A6" s="35"/>
      <c r="B6" s="36"/>
      <c r="C6" s="37"/>
      <c r="D6" s="36"/>
      <c r="E6" s="38"/>
      <c r="F6" s="38"/>
      <c r="G6" s="39"/>
      <c r="H6" s="38"/>
      <c r="I6" s="40"/>
      <c r="J6" s="36"/>
      <c r="K6" s="40"/>
      <c r="L6" s="36"/>
      <c r="M6" s="40"/>
      <c r="N6" s="36"/>
      <c r="O6" s="40"/>
      <c r="P6" s="36"/>
      <c r="Q6" s="147"/>
    </row>
    <row r="7" s="5" customFormat="1" ht="10.5" customHeight="1" spans="1:20">
      <c r="A7" s="42" t="s">
        <v>84</v>
      </c>
      <c r="B7" s="43"/>
      <c r="C7" s="43">
        <f>'[1]WOMEN Qly'!C7</f>
        <v>69</v>
      </c>
      <c r="D7" s="44">
        <v>1</v>
      </c>
      <c r="E7" s="45" t="str">
        <f>'[1]WOMEN Qly'!E7</f>
        <v>DEEPSHIKA VINAYAGAMURTHY</v>
      </c>
      <c r="F7" s="45">
        <f>'[1]WOMEN Qly'!F7</f>
        <v>437432</v>
      </c>
      <c r="G7" s="45">
        <f>'[1]WOMEN Qly'!G7</f>
        <v>0</v>
      </c>
      <c r="H7" s="45" t="str">
        <f>'[1]WOMEN Qly'!H7</f>
        <v>TN</v>
      </c>
      <c r="I7" s="46"/>
      <c r="J7" s="59" t="str">
        <f>$E$7</f>
        <v>DEEPSHIKA VINAYAGAMURTHY</v>
      </c>
      <c r="K7" s="48"/>
      <c r="L7" s="49"/>
      <c r="M7" s="50"/>
      <c r="N7" s="49"/>
      <c r="O7" s="50"/>
      <c r="P7" s="49"/>
      <c r="Q7" s="148" t="s">
        <v>291</v>
      </c>
      <c r="R7" s="52"/>
      <c r="T7" s="53" t="str">
        <f>'[1]SetUp Officials'!P21</f>
        <v>Umpire</v>
      </c>
    </row>
    <row r="8" s="5" customFormat="1" ht="9.6" customHeight="1" spans="1:20">
      <c r="A8" s="54" t="s">
        <v>88</v>
      </c>
      <c r="B8" s="43"/>
      <c r="C8" s="43" t="str">
        <f>'[1]WOMEN Qly'!C8</f>
        <v/>
      </c>
      <c r="D8" s="44">
        <f>'[1]WOMEN Qly'!D8</f>
        <v>0</v>
      </c>
      <c r="E8" s="43" t="str">
        <f>'[1]WOMEN Qly'!E8</f>
        <v>BYE</v>
      </c>
      <c r="F8" s="43" t="str">
        <f>'[1]WOMEN Qly'!F8</f>
        <v/>
      </c>
      <c r="G8" s="43">
        <f>'[1]WOMEN Qly'!G8</f>
        <v>0</v>
      </c>
      <c r="H8" s="43" t="str">
        <f>'[1]WOMEN Qly'!H8</f>
        <v/>
      </c>
      <c r="I8" s="55"/>
      <c r="J8" s="56"/>
      <c r="K8" s="57"/>
      <c r="L8" s="59" t="str">
        <f>$E$7</f>
        <v>DEEPSHIKA VINAYAGAMURTHY</v>
      </c>
      <c r="M8" s="48"/>
      <c r="N8" s="49"/>
      <c r="O8" s="50"/>
      <c r="P8" s="49"/>
      <c r="Q8" s="50"/>
      <c r="R8" s="52"/>
      <c r="T8" s="58" t="str">
        <f>'[1]SetUp Officials'!P22</f>
        <v> </v>
      </c>
    </row>
    <row r="9" s="5" customFormat="1" ht="9.6" customHeight="1" spans="1:20">
      <c r="A9" s="54" t="s">
        <v>92</v>
      </c>
      <c r="B9" s="43"/>
      <c r="C9" s="43">
        <f>'[1]WOMEN Qly'!C9</f>
        <v>304</v>
      </c>
      <c r="D9" s="44">
        <f>'[1]WOMEN Qly'!D9</f>
        <v>0</v>
      </c>
      <c r="E9" s="43" t="str">
        <f>'[1]WOMEN Qly'!E9</f>
        <v>SANMITHA HARINI LOKESH</v>
      </c>
      <c r="F9" s="43">
        <f>'[1]WOMEN Qly'!F9</f>
        <v>436387</v>
      </c>
      <c r="G9" s="43">
        <f>'[1]WOMEN Qly'!G9</f>
        <v>0</v>
      </c>
      <c r="H9" s="43" t="str">
        <f>'[1]WOMEN Qly'!H9</f>
        <v>(TN)</v>
      </c>
      <c r="I9" s="46"/>
      <c r="J9" s="59" t="str">
        <f>$E$9</f>
        <v>SANMITHA HARINI LOKESH</v>
      </c>
      <c r="K9" s="60"/>
      <c r="L9" s="61" t="s">
        <v>196</v>
      </c>
      <c r="M9" s="62"/>
      <c r="N9" s="49"/>
      <c r="O9" s="50"/>
      <c r="P9" s="49"/>
      <c r="Q9" s="50"/>
      <c r="R9" s="52"/>
      <c r="T9" s="58" t="str">
        <f>'[1]SetUp Officials'!P23</f>
        <v> </v>
      </c>
    </row>
    <row r="10" s="5" customFormat="1" ht="9.6" customHeight="1" spans="1:20">
      <c r="A10" s="54" t="s">
        <v>96</v>
      </c>
      <c r="B10" s="43"/>
      <c r="C10" s="43" t="str">
        <f>'[1]WOMEN Qly'!C10</f>
        <v/>
      </c>
      <c r="D10" s="44">
        <f>'[1]WOMEN Qly'!D10</f>
        <v>0</v>
      </c>
      <c r="E10" s="43" t="str">
        <f>'[1]WOMEN Qly'!E10</f>
        <v>BYE</v>
      </c>
      <c r="F10" s="43" t="str">
        <f>'[1]WOMEN Qly'!F10</f>
        <v/>
      </c>
      <c r="G10" s="43">
        <f>'[1]WOMEN Qly'!G10</f>
        <v>0</v>
      </c>
      <c r="H10" s="43" t="str">
        <f>'[1]WOMEN Qly'!H10</f>
        <v/>
      </c>
      <c r="I10" s="55"/>
      <c r="J10" s="56"/>
      <c r="K10" s="63"/>
      <c r="L10" s="64" t="s">
        <v>65</v>
      </c>
      <c r="M10" s="65"/>
      <c r="N10" s="59" t="str">
        <f>$E$7</f>
        <v>DEEPSHIKA VINAYAGAMURTHY</v>
      </c>
      <c r="O10" s="48"/>
      <c r="P10" s="49"/>
      <c r="Q10" s="50"/>
      <c r="R10" s="52"/>
      <c r="T10" s="58" t="str">
        <f>'[1]SetUp Officials'!P24</f>
        <v> </v>
      </c>
    </row>
    <row r="11" s="5" customFormat="1" ht="9.6" customHeight="1" spans="1:20">
      <c r="A11" s="54" t="s">
        <v>105</v>
      </c>
      <c r="B11" s="43"/>
      <c r="C11" s="43">
        <f>'[1]WOMEN Qly'!C11</f>
        <v>0</v>
      </c>
      <c r="D11" s="44">
        <f>'[1]WOMEN Qly'!D11</f>
        <v>0</v>
      </c>
      <c r="E11" s="43" t="str">
        <f>'[1]WOMEN Qly'!E11</f>
        <v> YEDLAPATTI KHYATI</v>
      </c>
      <c r="F11" s="43">
        <f>'[1]WOMEN Qly'!F11</f>
        <v>427162</v>
      </c>
      <c r="G11" s="43">
        <f>'[1]WOMEN Qly'!G11</f>
        <v>0</v>
      </c>
      <c r="H11" s="43" t="str">
        <f>'[1]WOMEN Qly'!H11</f>
        <v>TN</v>
      </c>
      <c r="I11" s="46"/>
      <c r="J11" s="59" t="str">
        <f>$E$11</f>
        <v> YEDLAPATTI KHYATI</v>
      </c>
      <c r="K11" s="48"/>
      <c r="L11" s="66"/>
      <c r="M11" s="67"/>
      <c r="N11" s="61" t="s">
        <v>68</v>
      </c>
      <c r="O11" s="68"/>
      <c r="P11" s="49"/>
      <c r="Q11" s="50"/>
      <c r="R11" s="52"/>
      <c r="T11" s="58" t="str">
        <f>'[1]SetUp Officials'!P25</f>
        <v> </v>
      </c>
    </row>
    <row r="12" s="5" customFormat="1" ht="9.6" customHeight="1" spans="1:20">
      <c r="A12" s="54" t="s">
        <v>106</v>
      </c>
      <c r="B12" s="43"/>
      <c r="C12" s="43">
        <f>'[1]WOMEN Qly'!C12</f>
        <v>0</v>
      </c>
      <c r="D12" s="44">
        <f>'[1]WOMEN Qly'!D12</f>
        <v>0</v>
      </c>
      <c r="E12" s="43" t="str">
        <f>'[1]WOMEN Qly'!E12</f>
        <v> BHAVANI KEDIA</v>
      </c>
      <c r="F12" s="43">
        <f>'[1]WOMEN Qly'!F12</f>
        <v>417994</v>
      </c>
      <c r="G12" s="43">
        <f>'[1]WOMEN Qly'!G12</f>
        <v>0</v>
      </c>
      <c r="H12" s="43" t="str">
        <f>'[1]WOMEN Qly'!H12</f>
        <v>KL</v>
      </c>
      <c r="I12" s="55"/>
      <c r="J12" s="61" t="s">
        <v>252</v>
      </c>
      <c r="K12" s="57"/>
      <c r="L12" s="59" t="str">
        <f>$E$11</f>
        <v> YEDLAPATTI KHYATI</v>
      </c>
      <c r="M12" s="69"/>
      <c r="N12" s="49"/>
      <c r="O12" s="62"/>
      <c r="P12" s="49"/>
      <c r="Q12" s="50"/>
      <c r="R12" s="52"/>
      <c r="T12" s="58" t="str">
        <f>'[1]SetUp Officials'!P26</f>
        <v> </v>
      </c>
    </row>
    <row r="13" s="5" customFormat="1" ht="9.6" customHeight="1" spans="1:20">
      <c r="A13" s="54" t="s">
        <v>108</v>
      </c>
      <c r="B13" s="43"/>
      <c r="C13" s="43" t="str">
        <f>'[1]WOMEN Qly'!C13</f>
        <v/>
      </c>
      <c r="D13" s="44">
        <f>'[1]WOMEN Qly'!D13</f>
        <v>0</v>
      </c>
      <c r="E13" s="43" t="str">
        <f>'[1]WOMEN Qly'!E13</f>
        <v>BYE</v>
      </c>
      <c r="F13" s="43" t="str">
        <f>'[1]WOMEN Qly'!F13</f>
        <v/>
      </c>
      <c r="G13" s="43">
        <f>'[1]WOMEN Qly'!G13</f>
        <v>0</v>
      </c>
      <c r="H13" s="43" t="str">
        <f>'[1]WOMEN Qly'!H13</f>
        <v/>
      </c>
      <c r="I13" s="46"/>
      <c r="J13" s="59" t="str">
        <f>$E$14</f>
        <v>SAI SANAJANA REDDY P</v>
      </c>
      <c r="K13" s="70"/>
      <c r="L13" s="61" t="s">
        <v>71</v>
      </c>
      <c r="M13" s="63"/>
      <c r="N13" s="49"/>
      <c r="O13" s="62"/>
      <c r="P13" s="49"/>
      <c r="Q13" s="50"/>
      <c r="R13" s="52"/>
      <c r="T13" s="58" t="str">
        <f>'[1]SetUp Officials'!P27</f>
        <v> </v>
      </c>
    </row>
    <row r="14" s="5" customFormat="1" ht="9.6" customHeight="1" spans="1:20">
      <c r="A14" s="54" t="s">
        <v>109</v>
      </c>
      <c r="B14" s="43"/>
      <c r="C14" s="43">
        <f>'[1]WOMEN Qly'!C14</f>
        <v>254</v>
      </c>
      <c r="D14" s="44">
        <f>'[1]WOMEN Qly'!D14</f>
        <v>0</v>
      </c>
      <c r="E14" s="43" t="str">
        <f>'[1]WOMEN Qly'!E14</f>
        <v>SAI SANAJANA REDDY P</v>
      </c>
      <c r="F14" s="43">
        <f>'[1]WOMEN Qly'!F14</f>
        <v>438147</v>
      </c>
      <c r="G14" s="43">
        <f>'[1]WOMEN Qly'!G14</f>
        <v>0</v>
      </c>
      <c r="H14" s="43" t="str">
        <f>'[1]WOMEN Qly'!H14</f>
        <v>(AP)</v>
      </c>
      <c r="I14" s="55"/>
      <c r="J14" s="56"/>
      <c r="K14" s="50"/>
      <c r="L14" s="71"/>
      <c r="M14" s="72"/>
      <c r="N14" s="64"/>
      <c r="O14" s="65"/>
      <c r="P14" s="59" t="str">
        <f>$E$7</f>
        <v>DEEPSHIKA VINAYAGAMURTHY</v>
      </c>
      <c r="Q14" s="48"/>
      <c r="R14" s="52"/>
      <c r="T14" s="58" t="str">
        <f>'[1]SetUp Officials'!P28</f>
        <v> </v>
      </c>
    </row>
    <row r="15" s="5" customFormat="1" ht="9.6" customHeight="1" spans="1:20">
      <c r="A15" s="54" t="s">
        <v>110</v>
      </c>
      <c r="B15" s="43"/>
      <c r="C15" s="43">
        <f>'[1]WOMEN Qly'!C15</f>
        <v>368</v>
      </c>
      <c r="D15" s="44">
        <f>'[1]WOMEN Qly'!D15</f>
        <v>0</v>
      </c>
      <c r="E15" s="43" t="str">
        <f>'[1]WOMEN Qly'!E15</f>
        <v>DEEPTHI VENKATESAN</v>
      </c>
      <c r="F15" s="43">
        <f>'[1]WOMEN Qly'!F15</f>
        <v>437499</v>
      </c>
      <c r="G15" s="43">
        <f>'[1]WOMEN Qly'!G15</f>
        <v>0</v>
      </c>
      <c r="H15" s="43" t="str">
        <f>'[1]WOMEN Qly'!H15</f>
        <v>(TN)</v>
      </c>
      <c r="I15" s="46"/>
      <c r="J15" s="59" t="str">
        <f>$E$15</f>
        <v>DEEPTHI VENKATESAN</v>
      </c>
      <c r="K15" s="48"/>
      <c r="L15" s="49"/>
      <c r="M15" s="50"/>
      <c r="N15" s="49"/>
      <c r="O15" s="62"/>
      <c r="P15" s="61" t="s">
        <v>292</v>
      </c>
      <c r="Q15" s="63"/>
      <c r="R15" s="52"/>
      <c r="T15" s="58" t="str">
        <f>'[1]SetUp Officials'!P29</f>
        <v> </v>
      </c>
    </row>
    <row r="16" s="5" customFormat="1" ht="9.6" customHeight="1" spans="1:20">
      <c r="A16" s="54" t="s">
        <v>111</v>
      </c>
      <c r="B16" s="43"/>
      <c r="C16" s="43" t="str">
        <f>'[1]WOMEN Qly'!C16</f>
        <v/>
      </c>
      <c r="D16" s="44">
        <f>'[1]WOMEN Qly'!D16</f>
        <v>0</v>
      </c>
      <c r="E16" s="43" t="str">
        <f>'[1]WOMEN Qly'!E16</f>
        <v>BYE</v>
      </c>
      <c r="F16" s="43" t="str">
        <f>'[1]WOMEN Qly'!F16</f>
        <v/>
      </c>
      <c r="G16" s="43">
        <f>'[1]WOMEN Qly'!G16</f>
        <v>0</v>
      </c>
      <c r="H16" s="43" t="str">
        <f>'[1]WOMEN Qly'!H16</f>
        <v/>
      </c>
      <c r="I16" s="55"/>
      <c r="J16" s="56"/>
      <c r="K16" s="57"/>
      <c r="L16" s="59" t="str">
        <f>$E$18</f>
        <v>HARITHASHREE VENKATESH</v>
      </c>
      <c r="M16" s="48"/>
      <c r="N16" s="49"/>
      <c r="O16" s="62"/>
      <c r="P16" s="49"/>
      <c r="Q16" s="63"/>
      <c r="R16" s="52"/>
      <c r="T16" s="75" t="str">
        <f>'[1]SetUp Officials'!P30</f>
        <v>None</v>
      </c>
    </row>
    <row r="17" s="5" customFormat="1" ht="9.6" customHeight="1" spans="1:18">
      <c r="A17" s="54" t="s">
        <v>112</v>
      </c>
      <c r="B17" s="43"/>
      <c r="C17" s="43">
        <f>'[1]WOMEN Qly'!C17</f>
        <v>112</v>
      </c>
      <c r="D17" s="44">
        <f>'[1]WOMEN Qly'!D17</f>
        <v>0</v>
      </c>
      <c r="E17" s="43" t="str">
        <f>'[1]WOMEN Qly'!E17</f>
        <v>HAMSIKA T</v>
      </c>
      <c r="F17" s="43">
        <f>'[1]WOMEN Qly'!F17</f>
        <v>433969</v>
      </c>
      <c r="G17" s="43">
        <f>'[1]WOMEN Qly'!G17</f>
        <v>0</v>
      </c>
      <c r="H17" s="43" t="str">
        <f>'[1]WOMEN Qly'!H17</f>
        <v>(TS)</v>
      </c>
      <c r="I17" s="46"/>
      <c r="J17" s="59" t="str">
        <f>$E$18</f>
        <v>HARITHASHREE VENKATESH</v>
      </c>
      <c r="K17" s="60"/>
      <c r="L17" s="61" t="s">
        <v>293</v>
      </c>
      <c r="M17" s="62"/>
      <c r="N17" s="49"/>
      <c r="O17" s="62"/>
      <c r="P17" s="49"/>
      <c r="Q17" s="63"/>
      <c r="R17" s="52"/>
    </row>
    <row r="18" s="5" customFormat="1" ht="9.6" customHeight="1" spans="1:18">
      <c r="A18" s="54" t="s">
        <v>113</v>
      </c>
      <c r="B18" s="43"/>
      <c r="C18" s="43">
        <f>'[1]WOMEN Qly'!C18</f>
        <v>304</v>
      </c>
      <c r="D18" s="44">
        <f>'[1]WOMEN Qly'!D18</f>
        <v>0</v>
      </c>
      <c r="E18" s="43" t="str">
        <f>'[1]WOMEN Qly'!E18</f>
        <v>HARITHASHREE VENKATESH</v>
      </c>
      <c r="F18" s="43">
        <f>'[1]WOMEN Qly'!F18</f>
        <v>428321</v>
      </c>
      <c r="G18" s="43">
        <f>'[1]WOMEN Qly'!G18</f>
        <v>0</v>
      </c>
      <c r="H18" s="43" t="str">
        <f>'[1]WOMEN Qly'!H18</f>
        <v>(TN)</v>
      </c>
      <c r="I18" s="55"/>
      <c r="J18" s="61" t="s">
        <v>294</v>
      </c>
      <c r="K18" s="63"/>
      <c r="L18" s="64" t="s">
        <v>65</v>
      </c>
      <c r="M18" s="65"/>
      <c r="N18" s="149" t="str">
        <f>$L$16</f>
        <v>HARITHASHREE VENKATESH</v>
      </c>
      <c r="O18" s="70"/>
      <c r="P18" s="49"/>
      <c r="Q18" s="63"/>
      <c r="R18" s="52"/>
    </row>
    <row r="19" s="5" customFormat="1" ht="9.6" customHeight="1" spans="1:18">
      <c r="A19" s="54" t="s">
        <v>114</v>
      </c>
      <c r="B19" s="43"/>
      <c r="C19" s="43" t="str">
        <f>'[1]WOMEN Qly'!C19</f>
        <v/>
      </c>
      <c r="D19" s="44">
        <f>'[1]WOMEN Qly'!D19</f>
        <v>0</v>
      </c>
      <c r="E19" s="43" t="str">
        <f>'[1]WOMEN Qly'!E19</f>
        <v>BYE</v>
      </c>
      <c r="F19" s="43" t="str">
        <f>'[1]WOMEN Qly'!F19</f>
        <v/>
      </c>
      <c r="G19" s="43">
        <f>'[1]WOMEN Qly'!G19</f>
        <v>0</v>
      </c>
      <c r="H19" s="43" t="str">
        <f>'[1]WOMEN Qly'!H19</f>
        <v/>
      </c>
      <c r="I19" s="46"/>
      <c r="J19" s="59" t="str">
        <f>$E$20</f>
        <v>SHREYA SIDDHARTH PATHARE</v>
      </c>
      <c r="K19" s="48"/>
      <c r="L19" s="66"/>
      <c r="M19" s="67"/>
      <c r="N19" s="61" t="s">
        <v>236</v>
      </c>
      <c r="O19" s="50"/>
      <c r="P19" s="49"/>
      <c r="Q19" s="63"/>
      <c r="R19" s="52"/>
    </row>
    <row r="20" s="5" customFormat="1" ht="9.6" customHeight="1" spans="1:18">
      <c r="A20" s="54" t="s">
        <v>115</v>
      </c>
      <c r="B20" s="43"/>
      <c r="C20" s="43">
        <f>'[1]WOMEN Qly'!C20</f>
        <v>118</v>
      </c>
      <c r="D20" s="44">
        <f>'[1]WOMEN Qly'!D20</f>
        <v>0</v>
      </c>
      <c r="E20" s="43" t="str">
        <f>'[1]WOMEN Qly'!E20</f>
        <v>SHREYA SIDDHARTH PATHARE</v>
      </c>
      <c r="F20" s="43">
        <f>'[1]WOMEN Qly'!F20</f>
        <v>436824</v>
      </c>
      <c r="G20" s="43">
        <f>'[1]WOMEN Qly'!G20</f>
        <v>0</v>
      </c>
      <c r="H20" s="43" t="str">
        <f>'[1]WOMEN Qly'!H20</f>
        <v>(MH)</v>
      </c>
      <c r="I20" s="55"/>
      <c r="J20" s="56"/>
      <c r="K20" s="57"/>
      <c r="L20" s="59" t="str">
        <f>$E$22</f>
        <v>NEMHA SARAH KISPOTTA</v>
      </c>
      <c r="M20" s="69"/>
      <c r="N20" s="49"/>
      <c r="O20" s="50"/>
      <c r="P20" s="49"/>
      <c r="Q20" s="63"/>
      <c r="R20" s="52"/>
    </row>
    <row r="21" s="5" customFormat="1" ht="9.6" customHeight="1" spans="1:18">
      <c r="A21" s="54" t="s">
        <v>116</v>
      </c>
      <c r="B21" s="43"/>
      <c r="C21" s="43" t="str">
        <f>'[1]WOMEN Qly'!C21</f>
        <v/>
      </c>
      <c r="D21" s="44">
        <f>'[1]WOMEN Qly'!D21</f>
        <v>0</v>
      </c>
      <c r="E21" s="43" t="str">
        <f>'[1]WOMEN Qly'!E21</f>
        <v>BYE</v>
      </c>
      <c r="F21" s="43" t="str">
        <f>'[1]WOMEN Qly'!F21</f>
        <v/>
      </c>
      <c r="G21" s="43">
        <f>'[1]WOMEN Qly'!G21</f>
        <v>0</v>
      </c>
      <c r="H21" s="43" t="str">
        <f>'[1]WOMEN Qly'!H21</f>
        <v/>
      </c>
      <c r="I21" s="46"/>
      <c r="J21" s="59" t="str">
        <f>$E$22</f>
        <v>NEMHA SARAH KISPOTTA</v>
      </c>
      <c r="K21" s="70"/>
      <c r="L21" s="61" t="s">
        <v>295</v>
      </c>
      <c r="M21" s="63"/>
      <c r="N21" s="49"/>
      <c r="O21" s="50"/>
      <c r="P21" s="49"/>
      <c r="Q21" s="63"/>
      <c r="R21" s="52"/>
    </row>
    <row r="22" s="5" customFormat="1" ht="9.6" customHeight="1" spans="1:18">
      <c r="A22" s="42" t="s">
        <v>117</v>
      </c>
      <c r="B22" s="43"/>
      <c r="C22" s="43">
        <f>'[1]WOMEN Qly'!C22</f>
        <v>112</v>
      </c>
      <c r="D22" s="44">
        <v>16</v>
      </c>
      <c r="E22" s="45" t="str">
        <f>'[1]WOMEN Qly'!E22</f>
        <v>NEMHA SARAH KISPOTTA</v>
      </c>
      <c r="F22" s="45">
        <f>'[1]WOMEN Qly'!F22</f>
        <v>428954</v>
      </c>
      <c r="G22" s="45">
        <f>'[1]WOMEN Qly'!G22</f>
        <v>0</v>
      </c>
      <c r="H22" s="45" t="str">
        <f>'[1]WOMEN Qly'!H22</f>
        <v>(JH)</v>
      </c>
      <c r="I22" s="55"/>
      <c r="J22" s="56"/>
      <c r="K22" s="50"/>
      <c r="L22" s="71"/>
      <c r="M22" s="72"/>
      <c r="N22" s="71"/>
      <c r="O22" s="63"/>
      <c r="P22" s="71"/>
      <c r="Q22" s="63"/>
      <c r="R22" s="52"/>
    </row>
    <row r="23" s="5" customFormat="1" ht="9.6" customHeight="1" spans="1:18">
      <c r="A23" s="42" t="s">
        <v>119</v>
      </c>
      <c r="B23" s="43"/>
      <c r="C23" s="43">
        <f>'[1]WOMEN Qly'!C23</f>
        <v>76</v>
      </c>
      <c r="D23" s="44">
        <v>2</v>
      </c>
      <c r="E23" s="45" t="str">
        <f>'[1]WOMEN Qly'!E23</f>
        <v>ASMI NIHAR ADKAR</v>
      </c>
      <c r="F23" s="45">
        <f>'[1]WOMEN Qly'!F23</f>
        <v>427523</v>
      </c>
      <c r="G23" s="45" t="str">
        <f>'[1]WOMEN Qly'!G23</f>
        <v> </v>
      </c>
      <c r="H23" s="45" t="str">
        <f>'[1]WOMEN Qly'!H23</f>
        <v>MH</v>
      </c>
      <c r="I23" s="46"/>
      <c r="J23" s="59" t="str">
        <f>$E$23</f>
        <v>ASMI NIHAR ADKAR</v>
      </c>
      <c r="K23" s="48"/>
      <c r="L23" s="49"/>
      <c r="M23" s="50"/>
      <c r="N23" s="49"/>
      <c r="O23" s="50"/>
      <c r="P23" s="49"/>
      <c r="Q23" s="63"/>
      <c r="R23" s="52"/>
    </row>
    <row r="24" s="5" customFormat="1" ht="9.6" customHeight="1" spans="1:18">
      <c r="A24" s="54" t="s">
        <v>120</v>
      </c>
      <c r="B24" s="43"/>
      <c r="C24" s="43" t="str">
        <f>'[1]WOMEN Qly'!C24</f>
        <v/>
      </c>
      <c r="D24" s="44">
        <f>'[1]WOMEN Qly'!D24</f>
        <v>0</v>
      </c>
      <c r="E24" s="43" t="str">
        <f>'[1]WOMEN Qly'!E24</f>
        <v>BYE</v>
      </c>
      <c r="F24" s="43" t="str">
        <f>'[1]WOMEN Qly'!F24</f>
        <v/>
      </c>
      <c r="G24" s="43">
        <f>'[1]WOMEN Qly'!G24</f>
        <v>0</v>
      </c>
      <c r="H24" s="43" t="str">
        <f>'[1]WOMEN Qly'!H24</f>
        <v/>
      </c>
      <c r="I24" s="55"/>
      <c r="J24" s="56"/>
      <c r="K24" s="57"/>
      <c r="L24" s="59" t="str">
        <f>$E$23</f>
        <v>ASMI NIHAR ADKAR</v>
      </c>
      <c r="M24" s="48"/>
      <c r="N24" s="49"/>
      <c r="O24" s="50"/>
      <c r="P24" s="49"/>
      <c r="Q24" s="63"/>
      <c r="R24" s="52"/>
    </row>
    <row r="25" s="5" customFormat="1" ht="9.6" customHeight="1" spans="1:18">
      <c r="A25" s="54" t="s">
        <v>121</v>
      </c>
      <c r="B25" s="43"/>
      <c r="C25" s="43">
        <f>'[1]WOMEN Qly'!C25</f>
        <v>160</v>
      </c>
      <c r="D25" s="44">
        <f>'[1]WOMEN Qly'!D25</f>
        <v>0</v>
      </c>
      <c r="E25" s="43" t="str">
        <f>'[1]WOMEN Qly'!E25</f>
        <v>AHANA BOJANNA BERERA</v>
      </c>
      <c r="F25" s="43">
        <f>'[1]WOMEN Qly'!F25</f>
        <v>423869</v>
      </c>
      <c r="G25" s="43">
        <f>'[1]WOMEN Qly'!G25</f>
        <v>0</v>
      </c>
      <c r="H25" s="43" t="str">
        <f>'[1]WOMEN Qly'!H25</f>
        <v>(KA)</v>
      </c>
      <c r="I25" s="46"/>
      <c r="J25" s="59" t="str">
        <f>$E$25</f>
        <v>AHANA BOJANNA BERERA</v>
      </c>
      <c r="K25" s="60"/>
      <c r="L25" s="61" t="s">
        <v>254</v>
      </c>
      <c r="M25" s="62"/>
      <c r="N25" s="49"/>
      <c r="O25" s="50"/>
      <c r="P25" s="49"/>
      <c r="Q25" s="63"/>
      <c r="R25" s="52"/>
    </row>
    <row r="26" s="5" customFormat="1" ht="9.6" customHeight="1" spans="1:18">
      <c r="A26" s="54" t="s">
        <v>122</v>
      </c>
      <c r="B26" s="43"/>
      <c r="C26" s="43" t="str">
        <f>'[1]WOMEN Qly'!C26</f>
        <v/>
      </c>
      <c r="D26" s="44">
        <f>'[1]WOMEN Qly'!D26</f>
        <v>0</v>
      </c>
      <c r="E26" s="43" t="str">
        <f>'[1]WOMEN Qly'!E26</f>
        <v>BYE</v>
      </c>
      <c r="F26" s="43" t="str">
        <f>'[1]WOMEN Qly'!F26</f>
        <v/>
      </c>
      <c r="G26" s="43">
        <f>'[1]WOMEN Qly'!G26</f>
        <v>0</v>
      </c>
      <c r="H26" s="43" t="str">
        <f>'[1]WOMEN Qly'!H26</f>
        <v/>
      </c>
      <c r="I26" s="55"/>
      <c r="J26" s="56"/>
      <c r="K26" s="63"/>
      <c r="L26" s="64" t="s">
        <v>65</v>
      </c>
      <c r="M26" s="65"/>
      <c r="N26" s="59" t="str">
        <f>$E$23</f>
        <v>ASMI NIHAR ADKAR</v>
      </c>
      <c r="O26" s="48"/>
      <c r="P26" s="49"/>
      <c r="Q26" s="50"/>
      <c r="R26" s="52"/>
    </row>
    <row r="27" s="5" customFormat="1" ht="9.6" customHeight="1" spans="1:18">
      <c r="A27" s="54" t="s">
        <v>124</v>
      </c>
      <c r="B27" s="43"/>
      <c r="C27" s="43">
        <f>'[1]WOMEN Qly'!C27</f>
        <v>0</v>
      </c>
      <c r="D27" s="44">
        <f>'[1]WOMEN Qly'!D27</f>
        <v>0</v>
      </c>
      <c r="E27" s="43" t="str">
        <f>'[1]WOMEN Qly'!E27</f>
        <v>BYE</v>
      </c>
      <c r="F27" s="43" t="str">
        <f>'[1]WOMEN Qly'!F27</f>
        <v> </v>
      </c>
      <c r="G27" s="43" t="str">
        <f>'[1]WOMEN Qly'!G27</f>
        <v> </v>
      </c>
      <c r="H27" s="43" t="str">
        <f>'[1]WOMEN Qly'!H27</f>
        <v> </v>
      </c>
      <c r="I27" s="46"/>
      <c r="J27" s="59" t="str">
        <f>$E$28</f>
        <v>SHREYA GUPTA</v>
      </c>
      <c r="K27" s="48"/>
      <c r="L27" s="66"/>
      <c r="M27" s="67"/>
      <c r="N27" s="61" t="s">
        <v>296</v>
      </c>
      <c r="O27" s="68"/>
      <c r="P27" s="49"/>
      <c r="Q27" s="50"/>
      <c r="R27" s="52"/>
    </row>
    <row r="28" s="5" customFormat="1" ht="9.6" customHeight="1" spans="1:18">
      <c r="A28" s="54" t="s">
        <v>126</v>
      </c>
      <c r="B28" s="43"/>
      <c r="C28" s="43">
        <f>'[1]WOMEN Qly'!C28</f>
        <v>267</v>
      </c>
      <c r="D28" s="44">
        <f>'[1]WOMEN Qly'!D28</f>
        <v>0</v>
      </c>
      <c r="E28" s="43" t="str">
        <f>'[1]WOMEN Qly'!E28</f>
        <v>SHREYA GUPTA</v>
      </c>
      <c r="F28" s="43">
        <f>'[1]WOMEN Qly'!F28</f>
        <v>436308</v>
      </c>
      <c r="G28" s="43">
        <f>'[1]WOMEN Qly'!G28</f>
        <v>0</v>
      </c>
      <c r="H28" s="43" t="str">
        <f>'[1]WOMEN Qly'!H28</f>
        <v>(TS)</v>
      </c>
      <c r="I28" s="55"/>
      <c r="J28" s="56"/>
      <c r="K28" s="57"/>
      <c r="L28" s="59" t="str">
        <f>$E$28</f>
        <v>SHREYA GUPTA</v>
      </c>
      <c r="M28" s="69"/>
      <c r="N28" s="49"/>
      <c r="O28" s="62"/>
      <c r="P28" s="49"/>
      <c r="Q28" s="50"/>
      <c r="R28" s="52"/>
    </row>
    <row r="29" s="5" customFormat="1" ht="9.6" customHeight="1" spans="1:18">
      <c r="A29" s="54" t="s">
        <v>127</v>
      </c>
      <c r="B29" s="43"/>
      <c r="C29" s="43" t="str">
        <f>'[1]WOMEN Qly'!C29</f>
        <v/>
      </c>
      <c r="D29" s="44">
        <f>'[1]WOMEN Qly'!D29</f>
        <v>0</v>
      </c>
      <c r="E29" s="43" t="str">
        <f>'[1]WOMEN Qly'!E29</f>
        <v>BYE</v>
      </c>
      <c r="F29" s="43" t="str">
        <f>'[1]WOMEN Qly'!F29</f>
        <v/>
      </c>
      <c r="G29" s="43">
        <f>'[1]WOMEN Qly'!G29</f>
        <v>0</v>
      </c>
      <c r="H29" s="43" t="str">
        <f>'[1]WOMEN Qly'!H29</f>
        <v/>
      </c>
      <c r="I29" s="46"/>
      <c r="J29" s="59" t="str">
        <f>$E$30</f>
        <v>NIYAMIKA BALAJI</v>
      </c>
      <c r="K29" s="70"/>
      <c r="L29" s="61" t="s">
        <v>297</v>
      </c>
      <c r="M29" s="63"/>
      <c r="N29" s="49"/>
      <c r="O29" s="62"/>
      <c r="P29" s="49"/>
      <c r="Q29" s="50"/>
      <c r="R29" s="52"/>
    </row>
    <row r="30" s="5" customFormat="1" ht="9.6" customHeight="1" spans="1:18">
      <c r="A30" s="54" t="s">
        <v>128</v>
      </c>
      <c r="B30" s="43"/>
      <c r="C30" s="43">
        <f>'[1]WOMEN Qly'!C30</f>
        <v>132</v>
      </c>
      <c r="D30" s="44">
        <f>'[1]WOMEN Qly'!D30</f>
        <v>0</v>
      </c>
      <c r="E30" s="43" t="str">
        <f>'[1]WOMEN Qly'!E30</f>
        <v>NIYAMIKA BALAJI</v>
      </c>
      <c r="F30" s="43">
        <f>'[1]WOMEN Qly'!F30</f>
        <v>429220</v>
      </c>
      <c r="G30" s="43">
        <f>'[1]WOMEN Qly'!G30</f>
        <v>0</v>
      </c>
      <c r="H30" s="43" t="str">
        <f>'[1]WOMEN Qly'!H30</f>
        <v>(KA)</v>
      </c>
      <c r="I30" s="55"/>
      <c r="J30" s="56"/>
      <c r="K30" s="50"/>
      <c r="L30" s="71"/>
      <c r="M30" s="72"/>
      <c r="N30" s="64"/>
      <c r="O30" s="65"/>
      <c r="P30" s="59" t="str">
        <f>$E$23</f>
        <v>ASMI NIHAR ADKAR</v>
      </c>
      <c r="Q30" s="48"/>
      <c r="R30" s="52"/>
    </row>
    <row r="31" s="5" customFormat="1" ht="9.6" customHeight="1" spans="1:18">
      <c r="A31" s="54" t="s">
        <v>129</v>
      </c>
      <c r="B31" s="43"/>
      <c r="C31" s="43">
        <f>'[1]WOMEN Qly'!C31</f>
        <v>267</v>
      </c>
      <c r="D31" s="44">
        <f>'[1]WOMEN Qly'!D31</f>
        <v>0</v>
      </c>
      <c r="E31" s="43" t="str">
        <f>'[1]WOMEN Qly'!E31</f>
        <v>VASUDHA G</v>
      </c>
      <c r="F31" s="43">
        <f>'[1]WOMEN Qly'!F31</f>
        <v>439774</v>
      </c>
      <c r="G31" s="43">
        <f>'[1]WOMEN Qly'!G31</f>
        <v>0</v>
      </c>
      <c r="H31" s="43" t="str">
        <f>'[1]WOMEN Qly'!H31</f>
        <v>(TN)</v>
      </c>
      <c r="I31" s="46"/>
      <c r="J31" s="59" t="str">
        <f>$E$31</f>
        <v>VASUDHA G</v>
      </c>
      <c r="K31" s="48"/>
      <c r="L31" s="49"/>
      <c r="M31" s="50"/>
      <c r="N31" s="49"/>
      <c r="O31" s="62"/>
      <c r="P31" s="61" t="s">
        <v>296</v>
      </c>
      <c r="Q31" s="63"/>
      <c r="R31" s="52"/>
    </row>
    <row r="32" s="5" customFormat="1" ht="9.6" customHeight="1" spans="1:18">
      <c r="A32" s="54" t="s">
        <v>130</v>
      </c>
      <c r="B32" s="43"/>
      <c r="C32" s="43" t="str">
        <f>'[1]WOMEN Qly'!C32</f>
        <v/>
      </c>
      <c r="D32" s="44">
        <f>'[1]WOMEN Qly'!D32</f>
        <v>0</v>
      </c>
      <c r="E32" s="43" t="str">
        <f>'[1]WOMEN Qly'!E32</f>
        <v>BYE</v>
      </c>
      <c r="F32" s="43" t="str">
        <f>'[1]WOMEN Qly'!F32</f>
        <v/>
      </c>
      <c r="G32" s="43">
        <f>'[1]WOMEN Qly'!G32</f>
        <v>0</v>
      </c>
      <c r="H32" s="43" t="str">
        <f>'[1]WOMEN Qly'!H32</f>
        <v/>
      </c>
      <c r="I32" s="55"/>
      <c r="J32" s="56"/>
      <c r="K32" s="57"/>
      <c r="L32" s="59" t="str">
        <f>$E$34</f>
        <v>HEERA NIHARIKA V</v>
      </c>
      <c r="M32" s="48"/>
      <c r="N32" s="49"/>
      <c r="O32" s="62"/>
      <c r="P32" s="49"/>
      <c r="Q32" s="63"/>
      <c r="R32" s="52"/>
    </row>
    <row r="33" s="5" customFormat="1" ht="9.6" customHeight="1" spans="1:18">
      <c r="A33" s="54" t="s">
        <v>131</v>
      </c>
      <c r="B33" s="43"/>
      <c r="C33" s="43">
        <f>'[1]WOMEN Qly'!C33</f>
        <v>329</v>
      </c>
      <c r="D33" s="44">
        <f>'[1]WOMEN Qly'!D33</f>
        <v>0</v>
      </c>
      <c r="E33" s="43" t="str">
        <f>'[1]WOMEN Qly'!E33</f>
        <v>MADHUMITHA RAMESH</v>
      </c>
      <c r="F33" s="43">
        <f>'[1]WOMEN Qly'!F33</f>
        <v>432960</v>
      </c>
      <c r="G33" s="43">
        <f>'[1]WOMEN Qly'!G33</f>
        <v>0</v>
      </c>
      <c r="H33" s="43" t="str">
        <f>'[1]WOMEN Qly'!H33</f>
        <v>(TN)</v>
      </c>
      <c r="I33" s="46"/>
      <c r="J33" s="59" t="str">
        <f>$E$34</f>
        <v>HEERA NIHARIKA V</v>
      </c>
      <c r="K33" s="60"/>
      <c r="L33" s="61" t="s">
        <v>298</v>
      </c>
      <c r="M33" s="62"/>
      <c r="N33" s="49"/>
      <c r="O33" s="62"/>
      <c r="P33" s="49"/>
      <c r="Q33" s="63"/>
      <c r="R33" s="52"/>
    </row>
    <row r="34" s="5" customFormat="1" ht="9.6" customHeight="1" spans="1:18">
      <c r="A34" s="54" t="s">
        <v>132</v>
      </c>
      <c r="B34" s="43"/>
      <c r="C34" s="43">
        <f>'[1]WOMEN Qly'!C34</f>
        <v>267</v>
      </c>
      <c r="D34" s="44">
        <f>'[1]WOMEN Qly'!D34</f>
        <v>0</v>
      </c>
      <c r="E34" s="43" t="str">
        <f>'[1]WOMEN Qly'!E34</f>
        <v>HEERA NIHARIKA V</v>
      </c>
      <c r="F34" s="43">
        <f>'[1]WOMEN Qly'!F34</f>
        <v>437668</v>
      </c>
      <c r="G34" s="43">
        <f>'[1]WOMEN Qly'!G34</f>
        <v>0</v>
      </c>
      <c r="H34" s="43" t="str">
        <f>'[1]WOMEN Qly'!H34</f>
        <v>(TN)</v>
      </c>
      <c r="I34" s="55"/>
      <c r="J34" s="61" t="s">
        <v>71</v>
      </c>
      <c r="K34" s="63"/>
      <c r="L34" s="64" t="s">
        <v>65</v>
      </c>
      <c r="M34" s="65"/>
      <c r="N34" s="59" t="str">
        <f>$E$34</f>
        <v>HEERA NIHARIKA V</v>
      </c>
      <c r="O34" s="70"/>
      <c r="P34" s="49"/>
      <c r="Q34" s="63"/>
      <c r="R34" s="52"/>
    </row>
    <row r="35" s="5" customFormat="1" ht="9.6" customHeight="1" spans="1:18">
      <c r="A35" s="54" t="s">
        <v>133</v>
      </c>
      <c r="B35" s="43"/>
      <c r="C35" s="43" t="str">
        <f>'[1]WOMEN Qly'!C35</f>
        <v/>
      </c>
      <c r="D35" s="44">
        <f>'[1]WOMEN Qly'!D35</f>
        <v>0</v>
      </c>
      <c r="E35" s="43" t="str">
        <f>'[1]WOMEN Qly'!E35</f>
        <v>BYE</v>
      </c>
      <c r="F35" s="43" t="str">
        <f>'[1]WOMEN Qly'!F35</f>
        <v/>
      </c>
      <c r="G35" s="43">
        <f>'[1]WOMEN Qly'!G35</f>
        <v>0</v>
      </c>
      <c r="H35" s="43" t="str">
        <f>'[1]WOMEN Qly'!H35</f>
        <v/>
      </c>
      <c r="I35" s="46"/>
      <c r="J35" s="59" t="str">
        <f>$E$36</f>
        <v>ANUSHKA MANDILWAR</v>
      </c>
      <c r="K35" s="48"/>
      <c r="L35" s="66"/>
      <c r="M35" s="67"/>
      <c r="N35" s="61" t="s">
        <v>299</v>
      </c>
      <c r="O35" s="50"/>
      <c r="P35" s="49"/>
      <c r="Q35" s="50"/>
      <c r="R35" s="52"/>
    </row>
    <row r="36" s="5" customFormat="1" ht="9.6" customHeight="1" spans="1:18">
      <c r="A36" s="54" t="s">
        <v>134</v>
      </c>
      <c r="B36" s="43"/>
      <c r="C36" s="43">
        <f>'[1]WOMEN Qly'!C36</f>
        <v>329</v>
      </c>
      <c r="D36" s="44">
        <f>'[1]WOMEN Qly'!D36</f>
        <v>0</v>
      </c>
      <c r="E36" s="43" t="str">
        <f>'[1]WOMEN Qly'!E36</f>
        <v>ANUSHKA MANDILWAR</v>
      </c>
      <c r="F36" s="43">
        <f>'[1]WOMEN Qly'!F36</f>
        <v>433663</v>
      </c>
      <c r="G36" s="43">
        <f>'[1]WOMEN Qly'!G36</f>
        <v>0</v>
      </c>
      <c r="H36" s="43" t="str">
        <f>'[1]WOMEN Qly'!H36</f>
        <v>(KA)</v>
      </c>
      <c r="I36" s="55"/>
      <c r="J36" s="56"/>
      <c r="K36" s="57"/>
      <c r="L36" s="59" t="str">
        <f>$E$36</f>
        <v>ANUSHKA MANDILWAR</v>
      </c>
      <c r="M36" s="69"/>
      <c r="N36" s="49"/>
      <c r="O36" s="50"/>
      <c r="P36" s="49"/>
      <c r="Q36" s="50"/>
      <c r="R36" s="52"/>
    </row>
    <row r="37" s="5" customFormat="1" ht="9.6" customHeight="1" spans="1:18">
      <c r="A37" s="54" t="s">
        <v>136</v>
      </c>
      <c r="B37" s="43"/>
      <c r="C37" s="43" t="str">
        <f>'[1]WOMEN Qly'!C37</f>
        <v/>
      </c>
      <c r="D37" s="44">
        <f>'[1]WOMEN Qly'!D37</f>
        <v>0</v>
      </c>
      <c r="E37" s="43" t="str">
        <f>'[1]WOMEN Qly'!E37</f>
        <v>BYE</v>
      </c>
      <c r="F37" s="43" t="str">
        <f>'[1]WOMEN Qly'!F37</f>
        <v/>
      </c>
      <c r="G37" s="43">
        <f>'[1]WOMEN Qly'!G37</f>
        <v>0</v>
      </c>
      <c r="H37" s="43" t="str">
        <f>'[1]WOMEN Qly'!H37</f>
        <v/>
      </c>
      <c r="I37" s="46"/>
      <c r="J37" s="59" t="str">
        <f>$E$38</f>
        <v>KRITI TOMAR</v>
      </c>
      <c r="K37" s="70"/>
      <c r="L37" s="61" t="s">
        <v>71</v>
      </c>
      <c r="M37" s="63"/>
      <c r="N37" s="49"/>
      <c r="O37" s="50"/>
      <c r="P37" s="49"/>
      <c r="Q37" s="50"/>
      <c r="R37" s="52"/>
    </row>
    <row r="38" s="5" customFormat="1" ht="9.6" customHeight="1" spans="1:18">
      <c r="A38" s="42" t="s">
        <v>137</v>
      </c>
      <c r="B38" s="43"/>
      <c r="C38" s="43">
        <f>'[1]WOMEN Qly'!C38</f>
        <v>105</v>
      </c>
      <c r="D38" s="44">
        <v>13</v>
      </c>
      <c r="E38" s="45" t="str">
        <f>'[1]WOMEN Qly'!E38</f>
        <v>KRITI TOMAR</v>
      </c>
      <c r="F38" s="45">
        <f>'[1]WOMEN Qly'!F38</f>
        <v>426642</v>
      </c>
      <c r="G38" s="45">
        <f>'[1]WOMEN Qly'!G38</f>
        <v>0</v>
      </c>
      <c r="H38" s="45" t="str">
        <f>'[1]WOMEN Qly'!H38</f>
        <v>(UP)</v>
      </c>
      <c r="I38" s="55"/>
      <c r="J38" s="56"/>
      <c r="K38" s="50"/>
      <c r="L38" s="71"/>
      <c r="M38" s="72"/>
      <c r="N38" s="71"/>
      <c r="O38" s="63"/>
      <c r="P38" s="49"/>
      <c r="Q38" s="50"/>
      <c r="R38" s="52"/>
    </row>
    <row r="39" s="5" customFormat="1" ht="9.6" customHeight="1" spans="1:18">
      <c r="A39" s="42" t="s">
        <v>138</v>
      </c>
      <c r="B39" s="43"/>
      <c r="C39" s="43">
        <f>'[1]WOMEN Qly'!C39</f>
        <v>76</v>
      </c>
      <c r="D39" s="44">
        <v>3</v>
      </c>
      <c r="E39" s="45" t="str">
        <f>'[1]WOMEN Qly'!E39</f>
        <v>SAIYETTE RUPESH VARADKAR</v>
      </c>
      <c r="F39" s="45">
        <f>'[1]WOMEN Qly'!F39</f>
        <v>432866</v>
      </c>
      <c r="G39" s="45">
        <f>'[1]WOMEN Qly'!G39</f>
        <v>0</v>
      </c>
      <c r="H39" s="45" t="str">
        <f>'[1]WOMEN Qly'!H39</f>
        <v>(MH)</v>
      </c>
      <c r="I39" s="46"/>
      <c r="J39" s="59" t="str">
        <f>$E$39</f>
        <v>SAIYETTE RUPESH VARADKAR</v>
      </c>
      <c r="K39" s="48"/>
      <c r="L39" s="49"/>
      <c r="M39" s="50"/>
      <c r="N39" s="49"/>
      <c r="O39" s="50"/>
      <c r="P39" s="49"/>
      <c r="Q39" s="50"/>
      <c r="R39" s="52"/>
    </row>
    <row r="40" s="5" customFormat="1" ht="9.6" customHeight="1" spans="1:18">
      <c r="A40" s="54" t="s">
        <v>140</v>
      </c>
      <c r="B40" s="43"/>
      <c r="C40" s="43" t="str">
        <f>'[1]WOMEN Qly'!C40</f>
        <v/>
      </c>
      <c r="D40" s="44">
        <f>'[1]WOMEN Qly'!D40</f>
        <v>0</v>
      </c>
      <c r="E40" s="43" t="str">
        <f>'[1]WOMEN Qly'!E40</f>
        <v>BYE</v>
      </c>
      <c r="F40" s="43" t="str">
        <f>'[1]WOMEN Qly'!F40</f>
        <v/>
      </c>
      <c r="G40" s="43">
        <f>'[1]WOMEN Qly'!G40</f>
        <v>0</v>
      </c>
      <c r="H40" s="43" t="str">
        <f>'[1]WOMEN Qly'!H40</f>
        <v/>
      </c>
      <c r="I40" s="55"/>
      <c r="J40" s="56"/>
      <c r="K40" s="57"/>
      <c r="L40" s="59" t="str">
        <f>$E$39</f>
        <v>SAIYETTE RUPESH VARADKAR</v>
      </c>
      <c r="M40" s="48"/>
      <c r="N40" s="49"/>
      <c r="O40" s="50"/>
      <c r="P40" s="49"/>
      <c r="Q40" s="50"/>
      <c r="R40" s="52"/>
    </row>
    <row r="41" s="5" customFormat="1" ht="9.6" customHeight="1" spans="1:18">
      <c r="A41" s="54" t="s">
        <v>141</v>
      </c>
      <c r="B41" s="43"/>
      <c r="C41" s="43" t="str">
        <f>'[1]WOMEN Qly'!C41</f>
        <v/>
      </c>
      <c r="D41" s="44">
        <f>'[1]WOMEN Qly'!D41</f>
        <v>0</v>
      </c>
      <c r="E41" s="43" t="str">
        <f>'[1]WOMEN Qly'!E41</f>
        <v> MARY DIANA SHINY</v>
      </c>
      <c r="F41" s="43">
        <f>'[1]WOMEN Qly'!F41</f>
        <v>446362</v>
      </c>
      <c r="G41" s="43">
        <f>'[1]WOMEN Qly'!G41</f>
        <v>0</v>
      </c>
      <c r="H41" s="43" t="str">
        <f>'[1]WOMEN Qly'!H41</f>
        <v>UP</v>
      </c>
      <c r="I41" s="46"/>
      <c r="J41" s="59" t="str">
        <f>$E$41</f>
        <v> MARY DIANA SHINY</v>
      </c>
      <c r="K41" s="60"/>
      <c r="L41" s="61" t="s">
        <v>300</v>
      </c>
      <c r="M41" s="62"/>
      <c r="N41" s="49"/>
      <c r="O41" s="50"/>
      <c r="P41" s="49"/>
      <c r="Q41" s="50"/>
      <c r="R41" s="52"/>
    </row>
    <row r="42" s="5" customFormat="1" ht="9.6" customHeight="1" spans="1:18">
      <c r="A42" s="54" t="s">
        <v>142</v>
      </c>
      <c r="B42" s="43"/>
      <c r="C42" s="43" t="str">
        <f>'[1]WOMEN Qly'!C42</f>
        <v/>
      </c>
      <c r="D42" s="44">
        <f>'[1]WOMEN Qly'!D42</f>
        <v>0</v>
      </c>
      <c r="E42" s="43" t="str">
        <f>'[1]WOMEN Qly'!E42</f>
        <v>BYE</v>
      </c>
      <c r="F42" s="43" t="str">
        <f>'[1]WOMEN Qly'!F42</f>
        <v/>
      </c>
      <c r="G42" s="43">
        <f>'[1]WOMEN Qly'!G42</f>
        <v>0</v>
      </c>
      <c r="H42" s="43" t="str">
        <f>'[1]WOMEN Qly'!H42</f>
        <v/>
      </c>
      <c r="I42" s="55"/>
      <c r="J42" s="56"/>
      <c r="K42" s="63"/>
      <c r="L42" s="64" t="s">
        <v>65</v>
      </c>
      <c r="M42" s="65"/>
      <c r="N42" s="59" t="str">
        <f>$E$39</f>
        <v>SAIYETTE RUPESH VARADKAR</v>
      </c>
      <c r="O42" s="48"/>
      <c r="P42" s="49"/>
      <c r="Q42" s="50"/>
      <c r="R42" s="52"/>
    </row>
    <row r="43" s="5" customFormat="1" ht="9.6" customHeight="1" spans="1:18">
      <c r="A43" s="54" t="s">
        <v>143</v>
      </c>
      <c r="B43" s="43"/>
      <c r="C43" s="43" t="str">
        <f>'[1]WOMEN Qly'!C43</f>
        <v/>
      </c>
      <c r="D43" s="44">
        <f>'[1]WOMEN Qly'!D43</f>
        <v>0</v>
      </c>
      <c r="E43" s="43" t="str">
        <f>'[1]WOMEN Qly'!E43</f>
        <v> DIYA HARIKRISHNAN</v>
      </c>
      <c r="F43" s="43">
        <f>'[1]WOMEN Qly'!F43</f>
        <v>442693</v>
      </c>
      <c r="G43" s="43">
        <f>'[1]WOMEN Qly'!G43</f>
        <v>0</v>
      </c>
      <c r="H43" s="43" t="str">
        <f>'[1]WOMEN Qly'!H43</f>
        <v>TN</v>
      </c>
      <c r="I43" s="46"/>
      <c r="J43" s="59" t="str">
        <f>$E$44</f>
        <v>HARINI PARTHIBAN </v>
      </c>
      <c r="K43" s="48"/>
      <c r="L43" s="66"/>
      <c r="M43" s="67"/>
      <c r="N43" s="61" t="s">
        <v>220</v>
      </c>
      <c r="O43" s="68"/>
      <c r="P43" s="49"/>
      <c r="Q43" s="50"/>
      <c r="R43" s="52"/>
    </row>
    <row r="44" s="5" customFormat="1" ht="9.6" customHeight="1" spans="1:18">
      <c r="A44" s="54" t="s">
        <v>144</v>
      </c>
      <c r="B44" s="43"/>
      <c r="C44" s="43">
        <f>'[1]WOMEN Qly'!C44</f>
        <v>190</v>
      </c>
      <c r="D44" s="44">
        <f>'[1]WOMEN Qly'!D44</f>
        <v>0</v>
      </c>
      <c r="E44" s="43" t="str">
        <f>'[1]WOMEN Qly'!E44</f>
        <v>HARINI PARTHIBAN </v>
      </c>
      <c r="F44" s="43">
        <f>'[1]WOMEN Qly'!F44</f>
        <v>414040</v>
      </c>
      <c r="G44" s="43">
        <f>'[1]WOMEN Qly'!G44</f>
        <v>0</v>
      </c>
      <c r="H44" s="43" t="str">
        <f>'[1]WOMEN Qly'!H44</f>
        <v>(TN)</v>
      </c>
      <c r="I44" s="55"/>
      <c r="J44" s="61" t="s">
        <v>295</v>
      </c>
      <c r="K44" s="57"/>
      <c r="L44" s="59" t="str">
        <f>$E$44</f>
        <v>HARINI PARTHIBAN </v>
      </c>
      <c r="M44" s="69"/>
      <c r="N44" s="49"/>
      <c r="O44" s="62"/>
      <c r="P44" s="49"/>
      <c r="Q44" s="50"/>
      <c r="R44" s="52"/>
    </row>
    <row r="45" s="5" customFormat="1" ht="9.6" customHeight="1" spans="1:18">
      <c r="A45" s="54" t="s">
        <v>146</v>
      </c>
      <c r="B45" s="43"/>
      <c r="C45" s="43" t="str">
        <f>'[1]WOMEN Qly'!C45</f>
        <v/>
      </c>
      <c r="D45" s="44">
        <f>'[1]WOMEN Qly'!D45</f>
        <v>0</v>
      </c>
      <c r="E45" s="43" t="str">
        <f>'[1]WOMEN Qly'!E45</f>
        <v>BYE</v>
      </c>
      <c r="F45" s="43" t="str">
        <f>'[1]WOMEN Qly'!F45</f>
        <v/>
      </c>
      <c r="G45" s="43">
        <f>'[1]WOMEN Qly'!G45</f>
        <v>0</v>
      </c>
      <c r="H45" s="43" t="str">
        <f>'[1]WOMEN Qly'!H45</f>
        <v/>
      </c>
      <c r="I45" s="46"/>
      <c r="J45" s="59" t="str">
        <f>$E$46</f>
        <v> AKSHARA SENTHILNATHAN</v>
      </c>
      <c r="K45" s="70"/>
      <c r="L45" s="61" t="s">
        <v>296</v>
      </c>
      <c r="M45" s="63"/>
      <c r="N45" s="49"/>
      <c r="O45" s="62"/>
      <c r="P45" s="49"/>
      <c r="Q45" s="50"/>
      <c r="R45" s="52"/>
    </row>
    <row r="46" s="5" customFormat="1" ht="9.6" customHeight="1" spans="1:18">
      <c r="A46" s="54" t="s">
        <v>148</v>
      </c>
      <c r="B46" s="43"/>
      <c r="C46" s="43" t="str">
        <f>'[1]WOMEN Qly'!C46</f>
        <v/>
      </c>
      <c r="D46" s="44">
        <f>'[1]WOMEN Qly'!D46</f>
        <v>0</v>
      </c>
      <c r="E46" s="43" t="str">
        <f>'[1]WOMEN Qly'!E46</f>
        <v> AKSHARA SENTHILNATHAN</v>
      </c>
      <c r="F46" s="43">
        <f>'[1]WOMEN Qly'!F46</f>
        <v>437815</v>
      </c>
      <c r="G46" s="43">
        <f>'[1]WOMEN Qly'!G46</f>
        <v>0</v>
      </c>
      <c r="H46" s="43" t="str">
        <f>'[1]WOMEN Qly'!H46</f>
        <v>KA</v>
      </c>
      <c r="I46" s="55"/>
      <c r="J46" s="56"/>
      <c r="K46" s="50"/>
      <c r="L46" s="71"/>
      <c r="M46" s="72"/>
      <c r="N46" s="64" t="s">
        <v>65</v>
      </c>
      <c r="O46" s="65"/>
      <c r="P46" s="59" t="str">
        <f>$E$50</f>
        <v>SAVITHA BHUVANESWARAN</v>
      </c>
      <c r="Q46" s="48"/>
      <c r="R46" s="52"/>
    </row>
    <row r="47" s="5" customFormat="1" ht="9.6" customHeight="1" spans="1:18">
      <c r="A47" s="54" t="s">
        <v>149</v>
      </c>
      <c r="B47" s="43"/>
      <c r="C47" s="43" t="str">
        <f>'[1]WOMEN Qly'!C47</f>
        <v/>
      </c>
      <c r="D47" s="44">
        <f>'[1]WOMEN Qly'!D47</f>
        <v>0</v>
      </c>
      <c r="E47" s="43" t="str">
        <f>'[1]WOMEN Qly'!E47</f>
        <v> TANUSSHRI SATHESH</v>
      </c>
      <c r="F47" s="43">
        <f>'[1]WOMEN Qly'!F47</f>
        <v>440892</v>
      </c>
      <c r="G47" s="43">
        <f>'[1]WOMEN Qly'!G47</f>
        <v>0</v>
      </c>
      <c r="H47" s="43" t="str">
        <f>'[1]WOMEN Qly'!H47</f>
        <v>KL</v>
      </c>
      <c r="I47" s="46"/>
      <c r="J47" s="59" t="str">
        <f>$E$47</f>
        <v> TANUSSHRI SATHESH</v>
      </c>
      <c r="K47" s="48"/>
      <c r="L47" s="49"/>
      <c r="M47" s="50"/>
      <c r="N47" s="49"/>
      <c r="O47" s="62"/>
      <c r="P47" s="61" t="s">
        <v>214</v>
      </c>
      <c r="Q47" s="63"/>
      <c r="R47" s="52"/>
    </row>
    <row r="48" s="5" customFormat="1" ht="9.6" customHeight="1" spans="1:18">
      <c r="A48" s="54" t="s">
        <v>150</v>
      </c>
      <c r="B48" s="43"/>
      <c r="C48" s="43" t="str">
        <f>'[1]WOMEN Qly'!C48</f>
        <v/>
      </c>
      <c r="D48" s="44">
        <f>'[1]WOMEN Qly'!D48</f>
        <v>0</v>
      </c>
      <c r="E48" s="43" t="str">
        <f>'[1]WOMEN Qly'!E48</f>
        <v>BYE</v>
      </c>
      <c r="F48" s="43" t="str">
        <f>'[1]WOMEN Qly'!F48</f>
        <v/>
      </c>
      <c r="G48" s="43">
        <f>'[1]WOMEN Qly'!G48</f>
        <v>0</v>
      </c>
      <c r="H48" s="43" t="str">
        <f>'[1]WOMEN Qly'!H48</f>
        <v/>
      </c>
      <c r="I48" s="55"/>
      <c r="J48" s="56"/>
      <c r="K48" s="57"/>
      <c r="L48" s="59" t="str">
        <f>$E$50</f>
        <v>SAVITHA BHUVANESWARAN</v>
      </c>
      <c r="M48" s="48"/>
      <c r="N48" s="49"/>
      <c r="O48" s="62"/>
      <c r="P48" s="49"/>
      <c r="Q48" s="63"/>
      <c r="R48" s="52"/>
    </row>
    <row r="49" s="5" customFormat="1" ht="9.6" customHeight="1" spans="1:18">
      <c r="A49" s="54" t="s">
        <v>151</v>
      </c>
      <c r="B49" s="43"/>
      <c r="C49" s="43" t="str">
        <f>'[1]WOMEN Qly'!C49</f>
        <v/>
      </c>
      <c r="D49" s="44">
        <f>'[1]WOMEN Qly'!D49</f>
        <v>0</v>
      </c>
      <c r="E49" s="43" t="str">
        <f>'[1]WOMEN Qly'!E49</f>
        <v> SUDENA SENTHIL KUMAR</v>
      </c>
      <c r="F49" s="43">
        <f>'[1]WOMEN Qly'!F49</f>
        <v>440251</v>
      </c>
      <c r="G49" s="43">
        <f>'[1]WOMEN Qly'!G49</f>
        <v>0</v>
      </c>
      <c r="H49" s="43" t="str">
        <f>'[1]WOMEN Qly'!H49</f>
        <v>TN</v>
      </c>
      <c r="I49" s="46"/>
      <c r="J49" s="59" t="str">
        <f>$E$50</f>
        <v>SAVITHA BHUVANESWARAN</v>
      </c>
      <c r="K49" s="60"/>
      <c r="L49" s="61" t="s">
        <v>301</v>
      </c>
      <c r="M49" s="62"/>
      <c r="N49" s="49"/>
      <c r="O49" s="62"/>
      <c r="P49" s="49"/>
      <c r="Q49" s="63"/>
      <c r="R49" s="52"/>
    </row>
    <row r="50" s="5" customFormat="1" ht="9.6" customHeight="1" spans="1:18">
      <c r="A50" s="54" t="s">
        <v>153</v>
      </c>
      <c r="B50" s="43"/>
      <c r="C50" s="43">
        <f>'[1]WOMEN Qly'!C50</f>
        <v>190</v>
      </c>
      <c r="D50" s="44">
        <f>'[1]WOMEN Qly'!D50</f>
        <v>0</v>
      </c>
      <c r="E50" s="43" t="str">
        <f>'[1]WOMEN Qly'!E50</f>
        <v>SAVITHA BHUVANESWARAN</v>
      </c>
      <c r="F50" s="43">
        <f>'[1]WOMEN Qly'!F50</f>
        <v>435817</v>
      </c>
      <c r="G50" s="43">
        <f>'[1]WOMEN Qly'!G50</f>
        <v>0</v>
      </c>
      <c r="H50" s="43" t="str">
        <f>'[1]WOMEN Qly'!H50</f>
        <v>(TN)</v>
      </c>
      <c r="I50" s="55"/>
      <c r="J50" s="61" t="s">
        <v>254</v>
      </c>
      <c r="K50" s="63"/>
      <c r="L50" s="64" t="s">
        <v>65</v>
      </c>
      <c r="M50" s="65"/>
      <c r="N50" s="59" t="str">
        <f>$E$50</f>
        <v>SAVITHA BHUVANESWARAN</v>
      </c>
      <c r="O50" s="70"/>
      <c r="P50" s="49"/>
      <c r="Q50" s="63"/>
      <c r="R50" s="52"/>
    </row>
    <row r="51" s="5" customFormat="1" ht="9.6" customHeight="1" spans="1:18">
      <c r="A51" s="54" t="s">
        <v>154</v>
      </c>
      <c r="B51" s="43"/>
      <c r="C51" s="43" t="str">
        <f>'[1]WOMEN Qly'!C51</f>
        <v/>
      </c>
      <c r="D51" s="44">
        <f>'[1]WOMEN Qly'!D51</f>
        <v>0</v>
      </c>
      <c r="E51" s="43" t="str">
        <f>'[1]WOMEN Qly'!E51</f>
        <v>BYE</v>
      </c>
      <c r="F51" s="43" t="str">
        <f>'[1]WOMEN Qly'!F51</f>
        <v/>
      </c>
      <c r="G51" s="43">
        <f>'[1]WOMEN Qly'!G51</f>
        <v>0</v>
      </c>
      <c r="H51" s="43" t="str">
        <f>'[1]WOMEN Qly'!H51</f>
        <v/>
      </c>
      <c r="I51" s="46"/>
      <c r="J51" s="59" t="str">
        <f>$E$52</f>
        <v>DHARA BHARAT THAKOR</v>
      </c>
      <c r="K51" s="48"/>
      <c r="L51" s="66"/>
      <c r="M51" s="67"/>
      <c r="N51" s="61" t="s">
        <v>302</v>
      </c>
      <c r="O51" s="50"/>
      <c r="P51" s="49"/>
      <c r="Q51" s="63"/>
      <c r="R51" s="52"/>
    </row>
    <row r="52" s="5" customFormat="1" ht="9.6" customHeight="1" spans="1:18">
      <c r="A52" s="54" t="s">
        <v>156</v>
      </c>
      <c r="B52" s="43"/>
      <c r="C52" s="43">
        <f>'[1]WOMEN Qly'!C52</f>
        <v>329</v>
      </c>
      <c r="D52" s="44">
        <f>'[1]WOMEN Qly'!D52</f>
        <v>0</v>
      </c>
      <c r="E52" s="43" t="str">
        <f>'[1]WOMEN Qly'!E52</f>
        <v>DHARA BHARAT THAKOR</v>
      </c>
      <c r="F52" s="43">
        <f>'[1]WOMEN Qly'!F52</f>
        <v>413391</v>
      </c>
      <c r="G52" s="43">
        <f>'[1]WOMEN Qly'!G52</f>
        <v>0</v>
      </c>
      <c r="H52" s="43" t="str">
        <f>'[1]WOMEN Qly'!H52</f>
        <v>(GJ)</v>
      </c>
      <c r="I52" s="55"/>
      <c r="J52" s="56"/>
      <c r="K52" s="57"/>
      <c r="L52" s="59" t="str">
        <f>$E$54</f>
        <v>AMODINI VIJAY NAIK</v>
      </c>
      <c r="M52" s="69"/>
      <c r="N52" s="49"/>
      <c r="O52" s="50"/>
      <c r="P52" s="49"/>
      <c r="Q52" s="63"/>
      <c r="R52" s="52"/>
    </row>
    <row r="53" s="5" customFormat="1" ht="9.6" customHeight="1" spans="1:18">
      <c r="A53" s="54" t="s">
        <v>157</v>
      </c>
      <c r="B53" s="43"/>
      <c r="C53" s="43" t="str">
        <f>'[1]WOMEN Qly'!C53</f>
        <v/>
      </c>
      <c r="D53" s="44">
        <f>'[1]WOMEN Qly'!D53</f>
        <v>0</v>
      </c>
      <c r="E53" s="43" t="str">
        <f>'[1]WOMEN Qly'!E53</f>
        <v>BYE</v>
      </c>
      <c r="F53" s="43" t="str">
        <f>'[1]WOMEN Qly'!F53</f>
        <v/>
      </c>
      <c r="G53" s="43">
        <f>'[1]WOMEN Qly'!G53</f>
        <v>0</v>
      </c>
      <c r="H53" s="43" t="str">
        <f>'[1]WOMEN Qly'!H53</f>
        <v/>
      </c>
      <c r="I53" s="46"/>
      <c r="J53" s="59" t="str">
        <f>$E$54</f>
        <v>AMODINI VIJAY NAIK</v>
      </c>
      <c r="K53" s="70"/>
      <c r="L53" s="61" t="s">
        <v>296</v>
      </c>
      <c r="M53" s="63"/>
      <c r="N53" s="49"/>
      <c r="O53" s="50"/>
      <c r="P53" s="49"/>
      <c r="Q53" s="63"/>
      <c r="R53" s="52"/>
    </row>
    <row r="54" s="5" customFormat="1" ht="9.6" customHeight="1" spans="1:18">
      <c r="A54" s="42" t="s">
        <v>158</v>
      </c>
      <c r="B54" s="43"/>
      <c r="C54" s="43">
        <f>'[1]WOMEN Qly'!C54</f>
        <v>92</v>
      </c>
      <c r="D54" s="44">
        <v>10</v>
      </c>
      <c r="E54" s="45" t="str">
        <f>'[1]WOMEN Qly'!E54</f>
        <v>AMODINI VIJAY NAIK</v>
      </c>
      <c r="F54" s="45">
        <f>'[1]WOMEN Qly'!F54</f>
        <v>423059</v>
      </c>
      <c r="G54" s="45">
        <f>'[1]WOMEN Qly'!G54</f>
        <v>0</v>
      </c>
      <c r="H54" s="45" t="str">
        <f>'[1]WOMEN Qly'!H54</f>
        <v>(KA)</v>
      </c>
      <c r="I54" s="55"/>
      <c r="J54" s="56"/>
      <c r="K54" s="50"/>
      <c r="L54" s="71"/>
      <c r="M54" s="72"/>
      <c r="N54" s="71"/>
      <c r="O54" s="63"/>
      <c r="P54" s="71"/>
      <c r="Q54" s="63"/>
      <c r="R54" s="52"/>
    </row>
    <row r="55" s="5" customFormat="1" ht="9.6" customHeight="1" spans="1:18">
      <c r="A55" s="42" t="s">
        <v>160</v>
      </c>
      <c r="B55" s="43"/>
      <c r="C55" s="43">
        <f>'[1]WOMEN Qly'!C55</f>
        <v>76</v>
      </c>
      <c r="D55" s="44">
        <v>4</v>
      </c>
      <c r="E55" s="45" t="str">
        <f>'[1]WOMEN Qly'!E55</f>
        <v>MEGHANA G D</v>
      </c>
      <c r="F55" s="45">
        <f>'[1]WOMEN Qly'!F55</f>
        <v>428554</v>
      </c>
      <c r="G55" s="45">
        <f>'[1]WOMEN Qly'!G55</f>
        <v>0</v>
      </c>
      <c r="H55" s="45" t="str">
        <f>'[1]WOMEN Qly'!H55</f>
        <v>(KA)</v>
      </c>
      <c r="I55" s="46"/>
      <c r="J55" s="59" t="str">
        <f>$E$55</f>
        <v>MEGHANA G D</v>
      </c>
      <c r="K55" s="48"/>
      <c r="L55" s="49"/>
      <c r="M55" s="50"/>
      <c r="N55" s="49"/>
      <c r="O55" s="50"/>
      <c r="P55" s="49"/>
      <c r="Q55" s="63"/>
      <c r="R55" s="52"/>
    </row>
    <row r="56" s="5" customFormat="1" ht="9.6" customHeight="1" spans="1:18">
      <c r="A56" s="54" t="s">
        <v>162</v>
      </c>
      <c r="B56" s="43"/>
      <c r="C56" s="43" t="str">
        <f>'[1]WOMEN Qly'!C56</f>
        <v/>
      </c>
      <c r="D56" s="44">
        <f>'[1]WOMEN Qly'!D56</f>
        <v>0</v>
      </c>
      <c r="E56" s="43" t="str">
        <f>'[1]WOMEN Qly'!E56</f>
        <v>BYE</v>
      </c>
      <c r="F56" s="43" t="str">
        <f>'[1]WOMEN Qly'!F56</f>
        <v/>
      </c>
      <c r="G56" s="43">
        <f>'[1]WOMEN Qly'!G56</f>
        <v>0</v>
      </c>
      <c r="H56" s="43" t="str">
        <f>'[1]WOMEN Qly'!H56</f>
        <v/>
      </c>
      <c r="I56" s="55"/>
      <c r="J56" s="56"/>
      <c r="K56" s="57"/>
      <c r="L56" s="59" t="str">
        <f>$E$55</f>
        <v>MEGHANA G D</v>
      </c>
      <c r="M56" s="48"/>
      <c r="N56" s="49"/>
      <c r="O56" s="50"/>
      <c r="P56" s="49"/>
      <c r="Q56" s="63"/>
      <c r="R56" s="52"/>
    </row>
    <row r="57" s="5" customFormat="1" ht="9.6" customHeight="1" spans="1:18">
      <c r="A57" s="54" t="s">
        <v>163</v>
      </c>
      <c r="B57" s="43"/>
      <c r="C57" s="43" t="str">
        <f>'[1]WOMEN Qly'!C57</f>
        <v/>
      </c>
      <c r="D57" s="44">
        <f>'[1]WOMEN Qly'!D57</f>
        <v>0</v>
      </c>
      <c r="E57" s="43" t="str">
        <f>'[1]WOMEN Qly'!E57</f>
        <v> PINAK VIMALESH</v>
      </c>
      <c r="F57" s="43">
        <f>'[1]WOMEN Qly'!F57</f>
        <v>440002</v>
      </c>
      <c r="G57" s="43">
        <f>'[1]WOMEN Qly'!G57</f>
        <v>0</v>
      </c>
      <c r="H57" s="43" t="str">
        <f>'[1]WOMEN Qly'!H57</f>
        <v>TN</v>
      </c>
      <c r="I57" s="46"/>
      <c r="J57" s="59" t="str">
        <f>$E$57</f>
        <v> PINAK VIMALESH</v>
      </c>
      <c r="K57" s="60"/>
      <c r="L57" s="61" t="s">
        <v>245</v>
      </c>
      <c r="M57" s="62"/>
      <c r="N57" s="49"/>
      <c r="O57" s="50"/>
      <c r="P57" s="49"/>
      <c r="Q57" s="63"/>
      <c r="R57" s="52"/>
    </row>
    <row r="58" s="5" customFormat="1" ht="9.6" customHeight="1" spans="1:18">
      <c r="A58" s="54" t="s">
        <v>164</v>
      </c>
      <c r="B58" s="43"/>
      <c r="C58" s="43" t="str">
        <f>'[1]WOMEN Qly'!C58</f>
        <v/>
      </c>
      <c r="D58" s="44">
        <f>'[1]WOMEN Qly'!D58</f>
        <v>0</v>
      </c>
      <c r="E58" s="43" t="str">
        <f>'[1]WOMEN Qly'!E58</f>
        <v>BYE</v>
      </c>
      <c r="F58" s="43" t="str">
        <f>'[1]WOMEN Qly'!F58</f>
        <v/>
      </c>
      <c r="G58" s="43">
        <f>'[1]WOMEN Qly'!G58</f>
        <v>0</v>
      </c>
      <c r="H58" s="43" t="str">
        <f>'[1]WOMEN Qly'!H58</f>
        <v/>
      </c>
      <c r="I58" s="55"/>
      <c r="J58" s="56"/>
      <c r="K58" s="63"/>
      <c r="L58" s="64" t="s">
        <v>65</v>
      </c>
      <c r="M58" s="65"/>
      <c r="N58" s="59" t="str">
        <f>$E$55</f>
        <v>MEGHANA G D</v>
      </c>
      <c r="O58" s="48"/>
      <c r="P58" s="49"/>
      <c r="Q58" s="50"/>
      <c r="R58" s="52"/>
    </row>
    <row r="59" s="5" customFormat="1" ht="9.6" customHeight="1" spans="1:18">
      <c r="A59" s="54" t="s">
        <v>165</v>
      </c>
      <c r="B59" s="43"/>
      <c r="C59" s="43">
        <f>'[1]WOMEN Qly'!C59</f>
        <v>240</v>
      </c>
      <c r="D59" s="44">
        <f>'[1]WOMEN Qly'!D59</f>
        <v>0</v>
      </c>
      <c r="E59" s="43" t="str">
        <f>'[1]WOMEN Qly'!E59</f>
        <v>DHARANI DHANYATA SREENIVASA</v>
      </c>
      <c r="F59" s="43">
        <f>'[1]WOMEN Qly'!F59</f>
        <v>430245</v>
      </c>
      <c r="G59" s="43">
        <f>'[1]WOMEN Qly'!G59</f>
        <v>0</v>
      </c>
      <c r="H59" s="43" t="str">
        <f>'[1]WOMEN Qly'!H59</f>
        <v>(KA)</v>
      </c>
      <c r="I59" s="46"/>
      <c r="J59" s="59" t="str">
        <f>$E$60</f>
        <v> BANU ASWIN</v>
      </c>
      <c r="K59" s="48"/>
      <c r="L59" s="66"/>
      <c r="M59" s="67"/>
      <c r="N59" s="61" t="s">
        <v>303</v>
      </c>
      <c r="O59" s="68"/>
      <c r="P59" s="49"/>
      <c r="Q59" s="50"/>
      <c r="R59" s="52"/>
    </row>
    <row r="60" s="5" customFormat="1" ht="9.6" customHeight="1" spans="1:18">
      <c r="A60" s="54" t="s">
        <v>168</v>
      </c>
      <c r="B60" s="43"/>
      <c r="C60" s="43" t="str">
        <f>'[1]WOMEN Qly'!C60</f>
        <v/>
      </c>
      <c r="D60" s="44">
        <f>'[1]WOMEN Qly'!D60</f>
        <v>0</v>
      </c>
      <c r="E60" s="43" t="str">
        <f>'[1]WOMEN Qly'!E60</f>
        <v> BANU ASWIN</v>
      </c>
      <c r="F60" s="43">
        <f>'[1]WOMEN Qly'!F60</f>
        <v>437601</v>
      </c>
      <c r="G60" s="43">
        <f>'[1]WOMEN Qly'!G60</f>
        <v>0</v>
      </c>
      <c r="H60" s="43" t="str">
        <f>'[1]WOMEN Qly'!H60</f>
        <v>TN</v>
      </c>
      <c r="I60" s="55"/>
      <c r="J60" s="61" t="s">
        <v>304</v>
      </c>
      <c r="K60" s="57"/>
      <c r="L60" s="59" t="str">
        <f>$E$60</f>
        <v> BANU ASWIN</v>
      </c>
      <c r="M60" s="69"/>
      <c r="N60" s="49"/>
      <c r="O60" s="62"/>
      <c r="P60" s="49"/>
      <c r="Q60" s="50"/>
      <c r="R60" s="52"/>
    </row>
    <row r="61" s="5" customFormat="1" ht="9.6" customHeight="1" spans="1:18">
      <c r="A61" s="54" t="s">
        <v>169</v>
      </c>
      <c r="B61" s="43"/>
      <c r="C61" s="43" t="str">
        <f>'[1]WOMEN Qly'!C61</f>
        <v/>
      </c>
      <c r="D61" s="44">
        <f>'[1]WOMEN Qly'!D61</f>
        <v>0</v>
      </c>
      <c r="E61" s="43" t="str">
        <f>'[1]WOMEN Qly'!E61</f>
        <v>BYE</v>
      </c>
      <c r="F61" s="43" t="str">
        <f>'[1]WOMEN Qly'!F61</f>
        <v/>
      </c>
      <c r="G61" s="43">
        <f>'[1]WOMEN Qly'!G61</f>
        <v>0</v>
      </c>
      <c r="H61" s="43" t="str">
        <f>'[1]WOMEN Qly'!H61</f>
        <v/>
      </c>
      <c r="I61" s="46"/>
      <c r="J61" s="59" t="str">
        <f>$E$62</f>
        <v> CATHRINE I</v>
      </c>
      <c r="K61" s="70"/>
      <c r="L61" s="61" t="s">
        <v>188</v>
      </c>
      <c r="M61" s="63"/>
      <c r="N61" s="49"/>
      <c r="O61" s="62"/>
      <c r="P61" s="49"/>
      <c r="Q61" s="50"/>
      <c r="R61" s="52"/>
    </row>
    <row r="62" s="5" customFormat="1" ht="9.6" customHeight="1" spans="1:18">
      <c r="A62" s="54" t="s">
        <v>170</v>
      </c>
      <c r="B62" s="43"/>
      <c r="C62" s="43" t="str">
        <f>'[1]WOMEN Qly'!C62</f>
        <v/>
      </c>
      <c r="D62" s="44">
        <f>'[1]WOMEN Qly'!D62</f>
        <v>0</v>
      </c>
      <c r="E62" s="43" t="str">
        <f>'[1]WOMEN Qly'!E62</f>
        <v> CATHRINE I</v>
      </c>
      <c r="F62" s="43">
        <f>'[1]WOMEN Qly'!F62</f>
        <v>431088</v>
      </c>
      <c r="G62" s="43">
        <f>'[1]WOMEN Qly'!G62</f>
        <v>0</v>
      </c>
      <c r="H62" s="43" t="str">
        <f>'[1]WOMEN Qly'!H62</f>
        <v>TN</v>
      </c>
      <c r="I62" s="55"/>
      <c r="J62" s="56"/>
      <c r="K62" s="50"/>
      <c r="L62" s="71"/>
      <c r="M62" s="72"/>
      <c r="N62" s="64" t="s">
        <v>65</v>
      </c>
      <c r="O62" s="65"/>
      <c r="P62" s="59" t="str">
        <f>$E$55</f>
        <v>MEGHANA G D</v>
      </c>
      <c r="Q62" s="48"/>
      <c r="R62" s="52"/>
    </row>
    <row r="63" s="5" customFormat="1" ht="9.6" customHeight="1" spans="1:18">
      <c r="A63" s="54" t="s">
        <v>171</v>
      </c>
      <c r="B63" s="43"/>
      <c r="C63" s="43">
        <f>'[1]WOMEN Qly'!C63</f>
        <v>170</v>
      </c>
      <c r="D63" s="44">
        <f>'[1]WOMEN Qly'!D63</f>
        <v>0</v>
      </c>
      <c r="E63" s="43" t="str">
        <f>'[1]WOMEN Qly'!E63</f>
        <v>SAHANA  KAMALAKANNAN</v>
      </c>
      <c r="F63" s="43">
        <f>'[1]WOMEN Qly'!F63</f>
        <v>433866</v>
      </c>
      <c r="G63" s="43">
        <f>'[1]WOMEN Qly'!G63</f>
        <v>0</v>
      </c>
      <c r="H63" s="43" t="str">
        <f>'[1]WOMEN Qly'!H63</f>
        <v>(TN)</v>
      </c>
      <c r="I63" s="46"/>
      <c r="J63" s="59" t="str">
        <f>$E$63</f>
        <v>SAHANA  KAMALAKANNAN</v>
      </c>
      <c r="K63" s="48"/>
      <c r="L63" s="49"/>
      <c r="M63" s="50"/>
      <c r="N63" s="49"/>
      <c r="O63" s="62"/>
      <c r="P63" s="61" t="s">
        <v>305</v>
      </c>
      <c r="Q63" s="63"/>
      <c r="R63" s="52"/>
    </row>
    <row r="64" s="5" customFormat="1" ht="9.6" customHeight="1" spans="1:18">
      <c r="A64" s="54" t="s">
        <v>172</v>
      </c>
      <c r="B64" s="43"/>
      <c r="C64" s="43" t="str">
        <f>'[1]WOMEN Qly'!C64</f>
        <v/>
      </c>
      <c r="D64" s="44">
        <f>'[1]WOMEN Qly'!D64</f>
        <v>0</v>
      </c>
      <c r="E64" s="43" t="str">
        <f>'[1]WOMEN Qly'!E64</f>
        <v>BYE</v>
      </c>
      <c r="F64" s="43" t="str">
        <f>'[1]WOMEN Qly'!F64</f>
        <v/>
      </c>
      <c r="G64" s="43">
        <f>'[1]WOMEN Qly'!G64</f>
        <v>0</v>
      </c>
      <c r="H64" s="43" t="str">
        <f>'[1]WOMEN Qly'!H64</f>
        <v/>
      </c>
      <c r="I64" s="55"/>
      <c r="J64" s="56"/>
      <c r="K64" s="57"/>
      <c r="L64" s="59" t="str">
        <f>$E$65</f>
        <v>SAANVI REDDY ERVA</v>
      </c>
      <c r="M64" s="48"/>
      <c r="N64" s="49"/>
      <c r="O64" s="62"/>
      <c r="P64" s="49"/>
      <c r="Q64" s="63"/>
      <c r="R64" s="52"/>
    </row>
    <row r="65" s="5" customFormat="1" ht="9.6" customHeight="1" spans="1:18">
      <c r="A65" s="54" t="s">
        <v>173</v>
      </c>
      <c r="B65" s="43"/>
      <c r="C65" s="43">
        <f>'[1]WOMEN Qly'!C65</f>
        <v>267</v>
      </c>
      <c r="D65" s="44">
        <f>'[1]WOMEN Qly'!D65</f>
        <v>0</v>
      </c>
      <c r="E65" s="43" t="str">
        <f>'[1]WOMEN Qly'!E65</f>
        <v>SAANVI REDDY ERVA</v>
      </c>
      <c r="F65" s="43">
        <f>'[1]WOMEN Qly'!F65</f>
        <v>432972</v>
      </c>
      <c r="G65" s="43">
        <f>'[1]WOMEN Qly'!G65</f>
        <v>0</v>
      </c>
      <c r="H65" s="43" t="str">
        <f>'[1]WOMEN Qly'!H65</f>
        <v>(TS)</v>
      </c>
      <c r="I65" s="46"/>
      <c r="J65" s="59" t="str">
        <f>$E$65</f>
        <v>SAANVI REDDY ERVA</v>
      </c>
      <c r="K65" s="60"/>
      <c r="L65" s="61" t="s">
        <v>306</v>
      </c>
      <c r="M65" s="62"/>
      <c r="N65" s="49"/>
      <c r="O65" s="62"/>
      <c r="P65" s="49"/>
      <c r="Q65" s="63"/>
      <c r="R65" s="52"/>
    </row>
    <row r="66" s="5" customFormat="1" ht="9.6" customHeight="1" spans="1:18">
      <c r="A66" s="54" t="s">
        <v>174</v>
      </c>
      <c r="B66" s="43"/>
      <c r="C66" s="43">
        <f>'[1]WOMEN Qly'!C66</f>
        <v>329</v>
      </c>
      <c r="D66" s="44">
        <f>'[1]WOMEN Qly'!D66</f>
        <v>0</v>
      </c>
      <c r="E66" s="43" t="str">
        <f>'[1]WOMEN Qly'!E66</f>
        <v>ALEENA MARIA  MANOJ</v>
      </c>
      <c r="F66" s="43">
        <f>'[1]WOMEN Qly'!F66</f>
        <v>428377</v>
      </c>
      <c r="G66" s="43">
        <f>'[1]WOMEN Qly'!G66</f>
        <v>0</v>
      </c>
      <c r="H66" s="43" t="str">
        <f>'[1]WOMEN Qly'!H66</f>
        <v>(KL)</v>
      </c>
      <c r="I66" s="55"/>
      <c r="J66" s="61" t="s">
        <v>236</v>
      </c>
      <c r="K66" s="63"/>
      <c r="L66" s="64" t="s">
        <v>65</v>
      </c>
      <c r="M66" s="65"/>
      <c r="N66" s="59" t="str">
        <f>$E$65</f>
        <v>SAANVI REDDY ERVA</v>
      </c>
      <c r="O66" s="70"/>
      <c r="P66" s="49"/>
      <c r="Q66" s="63"/>
      <c r="R66" s="52"/>
    </row>
    <row r="67" s="5" customFormat="1" ht="9.6" customHeight="1" spans="1:18">
      <c r="A67" s="54" t="s">
        <v>175</v>
      </c>
      <c r="B67" s="43"/>
      <c r="C67" s="43" t="str">
        <f>'[1]WOMEN Qly'!C67</f>
        <v/>
      </c>
      <c r="D67" s="44">
        <f>'[1]WOMEN Qly'!D67</f>
        <v>0</v>
      </c>
      <c r="E67" s="43" t="str">
        <f>'[1]WOMEN Qly'!E67</f>
        <v>BYE</v>
      </c>
      <c r="F67" s="43" t="str">
        <f>'[1]WOMEN Qly'!F67</f>
        <v/>
      </c>
      <c r="G67" s="43">
        <f>'[1]WOMEN Qly'!G67</f>
        <v>0</v>
      </c>
      <c r="H67" s="43" t="str">
        <f>'[1]WOMEN Qly'!H67</f>
        <v/>
      </c>
      <c r="I67" s="46"/>
      <c r="J67" s="59" t="str">
        <f>$E$68</f>
        <v>PRATISTHA RAY</v>
      </c>
      <c r="K67" s="48"/>
      <c r="L67" s="66"/>
      <c r="M67" s="67"/>
      <c r="N67" s="61" t="s">
        <v>161</v>
      </c>
      <c r="O67" s="50"/>
      <c r="P67" s="49"/>
      <c r="Q67" s="50"/>
      <c r="R67" s="52"/>
    </row>
    <row r="68" s="5" customFormat="1" ht="9.6" customHeight="1" spans="1:18">
      <c r="A68" s="54" t="s">
        <v>176</v>
      </c>
      <c r="B68" s="43"/>
      <c r="C68" s="43">
        <f>'[1]WOMEN Qly'!C68</f>
        <v>329</v>
      </c>
      <c r="D68" s="44">
        <f>'[1]WOMEN Qly'!D68</f>
        <v>0</v>
      </c>
      <c r="E68" s="43" t="str">
        <f>'[1]WOMEN Qly'!E68</f>
        <v>PRATISTHA RAY</v>
      </c>
      <c r="F68" s="43">
        <f>'[1]WOMEN Qly'!F68</f>
        <v>433318</v>
      </c>
      <c r="G68" s="43">
        <f>'[1]WOMEN Qly'!G68</f>
        <v>0</v>
      </c>
      <c r="H68" s="43" t="str">
        <f>'[1]WOMEN Qly'!H68</f>
        <v>(WB)</v>
      </c>
      <c r="I68" s="55"/>
      <c r="J68" s="56"/>
      <c r="K68" s="57"/>
      <c r="L68" s="59" t="str">
        <f>$E$70</f>
        <v>ANANYA S R</v>
      </c>
      <c r="M68" s="69"/>
      <c r="N68" s="49"/>
      <c r="O68" s="50"/>
      <c r="P68" s="49"/>
      <c r="Q68" s="50"/>
      <c r="R68" s="52"/>
    </row>
    <row r="69" s="5" customFormat="1" ht="9.6" customHeight="1" spans="1:18">
      <c r="A69" s="54" t="s">
        <v>177</v>
      </c>
      <c r="B69" s="43"/>
      <c r="C69" s="43" t="str">
        <f>'[1]WOMEN Qly'!C69</f>
        <v/>
      </c>
      <c r="D69" s="44">
        <f>'[1]WOMEN Qly'!D69</f>
        <v>0</v>
      </c>
      <c r="E69" s="43" t="str">
        <f>'[1]WOMEN Qly'!E69</f>
        <v>BYE</v>
      </c>
      <c r="F69" s="43" t="str">
        <f>'[1]WOMEN Qly'!F69</f>
        <v/>
      </c>
      <c r="G69" s="43">
        <f>'[1]WOMEN Qly'!G69</f>
        <v>0</v>
      </c>
      <c r="H69" s="43" t="str">
        <f>'[1]WOMEN Qly'!H69</f>
        <v/>
      </c>
      <c r="I69" s="46"/>
      <c r="J69" s="59" t="str">
        <f>$E$70</f>
        <v>ANANYA S R</v>
      </c>
      <c r="K69" s="70"/>
      <c r="L69" s="61" t="s">
        <v>254</v>
      </c>
      <c r="M69" s="63"/>
      <c r="N69" s="49"/>
      <c r="O69" s="50"/>
      <c r="P69" s="49"/>
      <c r="Q69" s="50"/>
      <c r="R69" s="52"/>
    </row>
    <row r="70" s="5" customFormat="1" ht="9.6" customHeight="1" spans="1:18">
      <c r="A70" s="42" t="s">
        <v>178</v>
      </c>
      <c r="B70" s="43"/>
      <c r="C70" s="43">
        <f>'[1]WOMEN Qly'!C70</f>
        <v>105</v>
      </c>
      <c r="D70" s="44">
        <v>15</v>
      </c>
      <c r="E70" s="45" t="str">
        <f>'[1]WOMEN Qly'!E70</f>
        <v>ANANYA S R</v>
      </c>
      <c r="F70" s="45">
        <f>'[1]WOMEN Qly'!F70</f>
        <v>418488</v>
      </c>
      <c r="G70" s="45">
        <f>'[1]WOMEN Qly'!G70</f>
        <v>0</v>
      </c>
      <c r="H70" s="45" t="str">
        <f>'[1]WOMEN Qly'!H70</f>
        <v>(TN)</v>
      </c>
      <c r="I70" s="55"/>
      <c r="J70" s="56"/>
      <c r="K70" s="50"/>
      <c r="L70" s="71"/>
      <c r="M70" s="72"/>
      <c r="N70" s="71"/>
      <c r="O70" s="63"/>
      <c r="P70" s="49"/>
      <c r="Q70" s="50"/>
      <c r="R70" s="52"/>
    </row>
    <row r="71" s="5" customFormat="1" ht="3" customHeight="1" spans="1:18">
      <c r="A71" s="80"/>
      <c r="B71" s="81"/>
      <c r="C71" s="81"/>
      <c r="D71" s="82"/>
      <c r="E71" s="83"/>
      <c r="F71" s="83"/>
      <c r="G71" s="84"/>
      <c r="H71" s="83"/>
      <c r="I71" s="85"/>
      <c r="J71" s="86"/>
      <c r="K71" s="87"/>
      <c r="L71" s="86"/>
      <c r="M71" s="88"/>
      <c r="N71" s="86"/>
      <c r="O71" s="87"/>
      <c r="P71" s="86"/>
      <c r="Q71" s="87"/>
      <c r="R71" s="52"/>
    </row>
    <row r="72" s="6" customFormat="1" ht="10.5" customHeight="1" spans="1:18">
      <c r="A72" s="89" t="s">
        <v>76</v>
      </c>
      <c r="B72" s="90"/>
      <c r="C72" s="91"/>
      <c r="D72" s="92" t="s">
        <v>77</v>
      </c>
      <c r="E72" s="93" t="s">
        <v>179</v>
      </c>
      <c r="F72" s="92" t="s">
        <v>77</v>
      </c>
      <c r="G72" s="94" t="s">
        <v>179</v>
      </c>
      <c r="H72" s="95"/>
      <c r="I72" s="92" t="s">
        <v>77</v>
      </c>
      <c r="J72" s="96" t="s">
        <v>180</v>
      </c>
      <c r="K72" s="97"/>
      <c r="L72" s="96" t="s">
        <v>80</v>
      </c>
      <c r="M72" s="98"/>
      <c r="N72" s="99" t="s">
        <v>81</v>
      </c>
      <c r="O72" s="99"/>
      <c r="P72" s="100"/>
      <c r="Q72" s="150"/>
    </row>
    <row r="73" s="6" customFormat="1" ht="9" customHeight="1" spans="1:18">
      <c r="A73" s="102" t="s">
        <v>83</v>
      </c>
      <c r="B73" s="103"/>
      <c r="C73" s="104"/>
      <c r="D73" s="105">
        <v>1</v>
      </c>
      <c r="E73" s="106" t="str">
        <f>IF(D73&gt;$Q$80,,UPPER(VLOOKUP(D73,'[1]Boys Si Main Draw Prep'!$A$7:$R$134,2)))</f>
        <v>JATIN NAIN</v>
      </c>
      <c r="F73" s="105">
        <v>9</v>
      </c>
      <c r="G73" s="107">
        <f>IF(F73&gt;$Q$80,,UPPER(VLOOKUP(F73,'[1]Boys Si Main Draw Prep'!$A$7:$R$134,2)))</f>
        <v>0</v>
      </c>
      <c r="H73" s="108"/>
      <c r="I73" s="109" t="s">
        <v>84</v>
      </c>
      <c r="J73" s="103"/>
      <c r="K73" s="110"/>
      <c r="L73" s="103"/>
      <c r="M73" s="111"/>
      <c r="N73" s="112" t="s">
        <v>181</v>
      </c>
      <c r="O73" s="113"/>
      <c r="P73" s="113"/>
      <c r="Q73" s="151"/>
    </row>
    <row r="74" s="6" customFormat="1" ht="9" customHeight="1" spans="1:18">
      <c r="A74" s="102" t="s">
        <v>86</v>
      </c>
      <c r="B74" s="103"/>
      <c r="C74" s="104"/>
      <c r="D74" s="105">
        <v>2</v>
      </c>
      <c r="E74" s="106" t="str">
        <f>IF(D74&gt;$Q$80,,UPPER(VLOOKUP(D74,'[1]Boys Si Main Draw Prep'!$A$7:$R$134,2)))</f>
        <v>OGES THEYJO JAYA PRAKASH</v>
      </c>
      <c r="F74" s="105">
        <v>10</v>
      </c>
      <c r="G74" s="107">
        <f>IF(F74&gt;$Q$80,,UPPER(VLOOKUP(F74,'[1]Boys Si Main Draw Prep'!$A$7:$R$134,2)))</f>
        <v>0</v>
      </c>
      <c r="H74" s="108"/>
      <c r="I74" s="109" t="s">
        <v>88</v>
      </c>
      <c r="J74" s="103"/>
      <c r="K74" s="110"/>
      <c r="L74" s="103"/>
      <c r="M74" s="111"/>
      <c r="N74" s="115"/>
      <c r="O74" s="116"/>
      <c r="P74" s="117"/>
      <c r="Q74" s="134"/>
    </row>
    <row r="75" s="6" customFormat="1" ht="9" customHeight="1" spans="1:18">
      <c r="A75" s="119" t="s">
        <v>87</v>
      </c>
      <c r="B75" s="117"/>
      <c r="C75" s="120"/>
      <c r="D75" s="105">
        <v>3</v>
      </c>
      <c r="E75" s="106" t="str">
        <f>IF(D75&gt;$Q$80,,UPPER(VLOOKUP(D75,'[1]Boys Si Main Draw Prep'!$A$7:$R$134,2)))</f>
        <v>PRANAV DNYANESHWAR KORADE</v>
      </c>
      <c r="F75" s="105">
        <v>11</v>
      </c>
      <c r="G75" s="107">
        <f>IF(F75&gt;$Q$80,,UPPER(VLOOKUP(F75,'[1]Boys Si Main Draw Prep'!$A$7:$R$134,2)))</f>
        <v>0</v>
      </c>
      <c r="H75" s="108"/>
      <c r="I75" s="109" t="s">
        <v>92</v>
      </c>
      <c r="J75" s="103"/>
      <c r="K75" s="110"/>
      <c r="L75" s="103"/>
      <c r="M75" s="111"/>
      <c r="N75" s="112" t="s">
        <v>89</v>
      </c>
      <c r="O75" s="113"/>
      <c r="P75" s="113"/>
      <c r="Q75" s="151"/>
    </row>
    <row r="76" s="6" customFormat="1" ht="9" customHeight="1" spans="1:18">
      <c r="A76" s="121"/>
      <c r="B76" s="30"/>
      <c r="C76" s="122"/>
      <c r="D76" s="105">
        <v>4</v>
      </c>
      <c r="E76" s="106" t="str">
        <f>IF(D76&gt;$Q$80,,UPPER(VLOOKUP(D76,'[1]Boys Si Main Draw Prep'!$A$7:$R$134,2)))</f>
        <v>IRFAN HUSSAIN</v>
      </c>
      <c r="F76" s="105">
        <v>12</v>
      </c>
      <c r="G76" s="107">
        <f>IF(F76&gt;$Q$80,,UPPER(VLOOKUP(F76,'[1]Boys Si Main Draw Prep'!$A$7:$R$134,2)))</f>
        <v>0</v>
      </c>
      <c r="H76" s="108"/>
      <c r="I76" s="109" t="s">
        <v>96</v>
      </c>
      <c r="J76" s="103"/>
      <c r="K76" s="110"/>
      <c r="L76" s="103"/>
      <c r="M76" s="111"/>
      <c r="N76" s="103"/>
      <c r="O76" s="110"/>
      <c r="P76" s="103"/>
      <c r="Q76" s="111"/>
    </row>
    <row r="77" s="6" customFormat="1" ht="9" customHeight="1" spans="1:18">
      <c r="A77" s="124" t="s">
        <v>91</v>
      </c>
      <c r="B77" s="125"/>
      <c r="C77" s="126"/>
      <c r="D77" s="105">
        <v>5</v>
      </c>
      <c r="E77" s="106" t="str">
        <f>IF(D77&gt;$Q$80,,UPPER(VLOOKUP(D77,'[1]Boys Si Main Draw Prep'!$A$7:$R$134,2)))</f>
        <v>PRASAD INGALE</v>
      </c>
      <c r="F77" s="105">
        <v>13</v>
      </c>
      <c r="G77" s="107">
        <f>IF(F77&gt;$Q$80,,UPPER(VLOOKUP(F77,'[1]Boys Si Main Draw Prep'!$A$7:$R$134,2)))</f>
        <v>0</v>
      </c>
      <c r="H77" s="108"/>
      <c r="I77" s="109" t="s">
        <v>105</v>
      </c>
      <c r="J77" s="103"/>
      <c r="K77" s="110"/>
      <c r="L77" s="103"/>
      <c r="M77" s="111"/>
      <c r="N77" s="117"/>
      <c r="O77" s="116"/>
      <c r="P77" s="117"/>
      <c r="Q77" s="134"/>
    </row>
    <row r="78" s="6" customFormat="1" ht="9" customHeight="1" spans="1:18">
      <c r="A78" s="102" t="s">
        <v>83</v>
      </c>
      <c r="B78" s="103"/>
      <c r="C78" s="104"/>
      <c r="D78" s="105">
        <v>6</v>
      </c>
      <c r="E78" s="106" t="str">
        <f>IF(D78&gt;$Q$80,,UPPER(VLOOKUP(D78,'[1]Boys Si Main Draw Prep'!$A$7:$R$134,2)))</f>
        <v>NAISHIK REDDY GANAGAMA</v>
      </c>
      <c r="F78" s="105">
        <v>14</v>
      </c>
      <c r="G78" s="107">
        <f>IF(F78&gt;$Q$80,,UPPER(VLOOKUP(F78,'[1]Boys Si Main Draw Prep'!$A$7:$R$134,2)))</f>
        <v>0</v>
      </c>
      <c r="H78" s="108"/>
      <c r="I78" s="109" t="s">
        <v>106</v>
      </c>
      <c r="J78" s="103"/>
      <c r="K78" s="110"/>
      <c r="L78" s="103"/>
      <c r="M78" s="111"/>
      <c r="N78" s="112" t="s">
        <v>94</v>
      </c>
      <c r="O78" s="113"/>
      <c r="P78" s="113"/>
      <c r="Q78" s="151"/>
    </row>
    <row r="79" s="6" customFormat="1" ht="9" customHeight="1" spans="1:18">
      <c r="A79" s="102" t="s">
        <v>95</v>
      </c>
      <c r="B79" s="103"/>
      <c r="C79" s="127"/>
      <c r="D79" s="105">
        <v>7</v>
      </c>
      <c r="E79" s="106" t="str">
        <f>IF(D79&gt;$Q$80,,UPPER(VLOOKUP(D79,'[1]Boys Si Main Draw Prep'!$A$7:$R$134,2)))</f>
        <v>MUTHU AADHITIYA SENTHILKUMAR </v>
      </c>
      <c r="F79" s="105">
        <v>15</v>
      </c>
      <c r="G79" s="107">
        <f>IF(F79&gt;$Q$80,,UPPER(VLOOKUP(F79,'[1]Boys Si Main Draw Prep'!$A$7:$R$134,2)))</f>
        <v>0</v>
      </c>
      <c r="H79" s="108"/>
      <c r="I79" s="109" t="s">
        <v>108</v>
      </c>
      <c r="J79" s="103"/>
      <c r="K79" s="110"/>
      <c r="L79" s="103"/>
      <c r="M79" s="111"/>
      <c r="N79" s="103"/>
      <c r="O79" s="110"/>
      <c r="P79" s="103"/>
      <c r="Q79" s="111"/>
    </row>
    <row r="80" s="6" customFormat="1" ht="9" customHeight="1" spans="1:18">
      <c r="A80" s="119" t="s">
        <v>97</v>
      </c>
      <c r="B80" s="117"/>
      <c r="C80" s="128"/>
      <c r="D80" s="129">
        <v>8</v>
      </c>
      <c r="E80" s="130" t="str">
        <f>IF(D80&gt;$Q$80,,UPPER(VLOOKUP(D80,'[1]Boys Si Main Draw Prep'!$A$7:$R$134,2)))</f>
        <v>  SUHITH REDDY LANKA</v>
      </c>
      <c r="F80" s="129">
        <v>16</v>
      </c>
      <c r="G80" s="131">
        <f>IF(F80&gt;$Q$80,,UPPER(VLOOKUP(F80,'[1]Boys Si Main Draw Prep'!$A$7:$R$134,2)))</f>
        <v>0</v>
      </c>
      <c r="H80" s="132"/>
      <c r="I80" s="133" t="s">
        <v>109</v>
      </c>
      <c r="J80" s="117"/>
      <c r="K80" s="116"/>
      <c r="L80" s="117"/>
      <c r="M80" s="134"/>
      <c r="N80" s="117" t="str">
        <f>Q4</f>
        <v>SARAVANAN PAULRAJ</v>
      </c>
      <c r="O80" s="116"/>
      <c r="P80" s="117"/>
      <c r="Q80" s="152">
        <f>MIN(16,'[1]Boys Si Main Draw Prep'!R5)</f>
        <v>8</v>
      </c>
    </row>
    <row r="81" s="3" customFormat="1" ht="9.6" spans="1:18">
      <c r="A81" s="30"/>
      <c r="B81" s="31" t="s">
        <v>56</v>
      </c>
      <c r="C81" s="31" t="s">
        <v>101</v>
      </c>
      <c r="D81" s="31" t="s">
        <v>57</v>
      </c>
      <c r="E81" s="32" t="s">
        <v>58</v>
      </c>
      <c r="F81" s="32" t="s">
        <v>59</v>
      </c>
      <c r="G81" s="32"/>
      <c r="H81" s="32" t="s">
        <v>60</v>
      </c>
      <c r="I81" s="32"/>
      <c r="J81" s="31" t="s">
        <v>61</v>
      </c>
      <c r="K81" s="33"/>
      <c r="L81" s="31" t="s">
        <v>102</v>
      </c>
      <c r="M81" s="33"/>
      <c r="N81" s="31" t="s">
        <v>289</v>
      </c>
      <c r="O81" s="33"/>
      <c r="P81" s="31" t="s">
        <v>290</v>
      </c>
      <c r="Q81" s="146"/>
    </row>
    <row r="82" s="3" customFormat="1" ht="3.75" customHeight="1" spans="1:18">
      <c r="A82" s="35"/>
      <c r="B82" s="36"/>
      <c r="C82" s="37"/>
      <c r="D82" s="36"/>
      <c r="E82" s="38"/>
      <c r="F82" s="38"/>
      <c r="G82" s="39"/>
      <c r="H82" s="38"/>
      <c r="I82" s="40"/>
      <c r="J82" s="36"/>
      <c r="K82" s="40"/>
      <c r="L82" s="36"/>
      <c r="M82" s="40"/>
      <c r="N82" s="36"/>
      <c r="O82" s="40"/>
      <c r="P82" s="36"/>
      <c r="Q82" s="147"/>
    </row>
    <row r="83" s="5" customFormat="1" ht="10.5" customHeight="1" spans="1:18">
      <c r="A83" s="42" t="s">
        <v>307</v>
      </c>
      <c r="B83" s="43"/>
      <c r="C83" s="43">
        <f>'[1]WOMEN Qly'!C83</f>
        <v>76</v>
      </c>
      <c r="D83" s="44">
        <v>5</v>
      </c>
      <c r="E83" s="45" t="str">
        <f>'[1]WOMEN Qly'!E83</f>
        <v>DIYA DARSHINI VIVEKANANDAN</v>
      </c>
      <c r="F83" s="45">
        <f>'[1]WOMEN Qly'!F83</f>
        <v>438398</v>
      </c>
      <c r="G83" s="45">
        <f>'[1]WOMEN Qly'!G83</f>
        <v>0</v>
      </c>
      <c r="H83" s="45" t="str">
        <f>'[1]WOMEN Qly'!H83</f>
        <v>(TN)</v>
      </c>
      <c r="I83" s="46"/>
      <c r="J83" s="59" t="str">
        <f>$E$83</f>
        <v>DIYA DARSHINI VIVEKANANDAN</v>
      </c>
      <c r="K83" s="48"/>
      <c r="L83" s="49"/>
      <c r="M83" s="50"/>
      <c r="N83" s="49"/>
      <c r="O83" s="50"/>
      <c r="P83" s="49"/>
      <c r="Q83" s="148" t="s">
        <v>308</v>
      </c>
      <c r="R83" s="52"/>
    </row>
    <row r="84" s="5" customFormat="1" ht="9.6" customHeight="1" spans="1:18">
      <c r="A84" s="54" t="s">
        <v>309</v>
      </c>
      <c r="B84" s="43"/>
      <c r="C84" s="43" t="str">
        <f>'[1]WOMEN Qly'!C84</f>
        <v/>
      </c>
      <c r="D84" s="44">
        <f>'[1]WOMEN Qly'!D84</f>
        <v>0</v>
      </c>
      <c r="E84" s="43" t="str">
        <f>'[1]WOMEN Qly'!E84</f>
        <v>BYE</v>
      </c>
      <c r="F84" s="43" t="str">
        <f>'[1]WOMEN Qly'!F84</f>
        <v/>
      </c>
      <c r="G84" s="43">
        <f>'[1]WOMEN Qly'!G84</f>
        <v>0</v>
      </c>
      <c r="H84" s="43" t="str">
        <f>'[1]WOMEN Qly'!H84</f>
        <v/>
      </c>
      <c r="I84" s="55"/>
      <c r="J84" s="56"/>
      <c r="K84" s="57"/>
      <c r="L84" s="59" t="str">
        <f>$E$83</f>
        <v>DIYA DARSHINI VIVEKANANDAN</v>
      </c>
      <c r="M84" s="48"/>
      <c r="N84" s="49"/>
      <c r="O84" s="50"/>
      <c r="P84" s="49"/>
      <c r="Q84" s="50"/>
      <c r="R84" s="52"/>
    </row>
    <row r="85" s="5" customFormat="1" ht="9.6" customHeight="1" spans="1:18">
      <c r="A85" s="54" t="s">
        <v>310</v>
      </c>
      <c r="B85" s="43"/>
      <c r="C85" s="43" t="str">
        <f>'[1]WOMEN Qly'!C85</f>
        <v/>
      </c>
      <c r="D85" s="44">
        <f>'[1]WOMEN Qly'!D85</f>
        <v>0</v>
      </c>
      <c r="E85" s="43" t="str">
        <f>'[1]WOMEN Qly'!E85</f>
        <v> TASNIM SOFIA</v>
      </c>
      <c r="F85" s="43">
        <f>'[1]WOMEN Qly'!F85</f>
        <v>441543</v>
      </c>
      <c r="G85" s="43">
        <f>'[1]WOMEN Qly'!G85</f>
        <v>0</v>
      </c>
      <c r="H85" s="43" t="str">
        <f>'[1]WOMEN Qly'!H85</f>
        <v>TN</v>
      </c>
      <c r="I85" s="46"/>
      <c r="J85" s="59" t="str">
        <f>$E$85</f>
        <v> TASNIM SOFIA</v>
      </c>
      <c r="K85" s="60"/>
      <c r="L85" s="61" t="s">
        <v>254</v>
      </c>
      <c r="M85" s="62"/>
      <c r="N85" s="49"/>
      <c r="O85" s="50"/>
      <c r="P85" s="49"/>
      <c r="Q85" s="50"/>
      <c r="R85" s="52"/>
    </row>
    <row r="86" s="5" customFormat="1" ht="9.6" customHeight="1" spans="1:18">
      <c r="A86" s="54" t="s">
        <v>311</v>
      </c>
      <c r="B86" s="43"/>
      <c r="C86" s="43" t="str">
        <f>'[1]WOMEN Qly'!C86</f>
        <v/>
      </c>
      <c r="D86" s="44">
        <f>'[1]WOMEN Qly'!D86</f>
        <v>0</v>
      </c>
      <c r="E86" s="43" t="str">
        <f>'[1]WOMEN Qly'!E86</f>
        <v>BYE</v>
      </c>
      <c r="F86" s="43" t="str">
        <f>'[1]WOMEN Qly'!F86</f>
        <v/>
      </c>
      <c r="G86" s="43">
        <f>'[1]WOMEN Qly'!G86</f>
        <v>0</v>
      </c>
      <c r="H86" s="43" t="str">
        <f>'[1]WOMEN Qly'!H86</f>
        <v/>
      </c>
      <c r="I86" s="55"/>
      <c r="J86" s="56"/>
      <c r="K86" s="63"/>
      <c r="L86" s="64" t="s">
        <v>65</v>
      </c>
      <c r="M86" s="65"/>
      <c r="N86" s="59" t="str">
        <f>$E$83</f>
        <v>DIYA DARSHINI VIVEKANANDAN</v>
      </c>
      <c r="O86" s="48"/>
      <c r="P86" s="49"/>
      <c r="Q86" s="50"/>
      <c r="R86" s="52"/>
    </row>
    <row r="87" s="5" customFormat="1" ht="9.6" customHeight="1" spans="1:18">
      <c r="A87" s="54" t="s">
        <v>312</v>
      </c>
      <c r="B87" s="43"/>
      <c r="C87" s="43">
        <f>'[1]WOMEN Qly'!C87</f>
        <v>267</v>
      </c>
      <c r="D87" s="44">
        <f>'[1]WOMEN Qly'!D87</f>
        <v>0</v>
      </c>
      <c r="E87" s="43" t="str">
        <f>'[1]WOMEN Qly'!E87</f>
        <v>ADYA CHAURASIA</v>
      </c>
      <c r="F87" s="43">
        <f>'[1]WOMEN Qly'!F87</f>
        <v>435751</v>
      </c>
      <c r="G87" s="43">
        <f>'[1]WOMEN Qly'!G87</f>
        <v>0</v>
      </c>
      <c r="H87" s="43" t="str">
        <f>'[1]WOMEN Qly'!H87</f>
        <v>(KA)</v>
      </c>
      <c r="I87" s="46"/>
      <c r="J87" s="59" t="str">
        <f>$E$87</f>
        <v>ADYA CHAURASIA</v>
      </c>
      <c r="K87" s="48"/>
      <c r="L87" s="66"/>
      <c r="M87" s="67"/>
      <c r="N87" s="61" t="s">
        <v>313</v>
      </c>
      <c r="O87" s="68"/>
      <c r="P87" s="49"/>
      <c r="Q87" s="50"/>
      <c r="R87" s="52"/>
    </row>
    <row r="88" s="5" customFormat="1" ht="9.6" customHeight="1" spans="1:18">
      <c r="A88" s="54" t="s">
        <v>314</v>
      </c>
      <c r="B88" s="43"/>
      <c r="C88" s="43" t="str">
        <f>'[1]WOMEN Qly'!C88</f>
        <v/>
      </c>
      <c r="D88" s="44">
        <f>'[1]WOMEN Qly'!D88</f>
        <v>0</v>
      </c>
      <c r="E88" s="43" t="str">
        <f>'[1]WOMEN Qly'!E88</f>
        <v> CHITRA LAKSHMI</v>
      </c>
      <c r="F88" s="43">
        <f>'[1]WOMEN Qly'!F88</f>
        <v>451387</v>
      </c>
      <c r="G88" s="43">
        <f>'[1]WOMEN Qly'!G88</f>
        <v>0</v>
      </c>
      <c r="H88" s="43" t="str">
        <f>'[1]WOMEN Qly'!H88</f>
        <v>AP</v>
      </c>
      <c r="I88" s="55"/>
      <c r="J88" s="61" t="s">
        <v>247</v>
      </c>
      <c r="K88" s="57"/>
      <c r="L88" s="59" t="str">
        <f>$E$87</f>
        <v>ADYA CHAURASIA</v>
      </c>
      <c r="M88" s="69"/>
      <c r="N88" s="49"/>
      <c r="O88" s="62"/>
      <c r="P88" s="49"/>
      <c r="Q88" s="50"/>
      <c r="R88" s="52"/>
    </row>
    <row r="89" s="5" customFormat="1" ht="9.6" customHeight="1" spans="1:18">
      <c r="A89" s="54" t="s">
        <v>315</v>
      </c>
      <c r="B89" s="43"/>
      <c r="C89" s="43" t="str">
        <f>'[1]WOMEN Qly'!C89</f>
        <v/>
      </c>
      <c r="D89" s="44">
        <f>'[1]WOMEN Qly'!D89</f>
        <v>0</v>
      </c>
      <c r="E89" s="43" t="str">
        <f>'[1]WOMEN Qly'!E89</f>
        <v>BYE</v>
      </c>
      <c r="F89" s="43" t="str">
        <f>'[1]WOMEN Qly'!F89</f>
        <v/>
      </c>
      <c r="G89" s="43">
        <f>'[1]WOMEN Qly'!G89</f>
        <v>0</v>
      </c>
      <c r="H89" s="43" t="str">
        <f>'[1]WOMEN Qly'!H89</f>
        <v/>
      </c>
      <c r="I89" s="46"/>
      <c r="J89" s="59" t="str">
        <f>$E$90</f>
        <v> LANIKA RAMU</v>
      </c>
      <c r="K89" s="70"/>
      <c r="L89" s="61" t="s">
        <v>243</v>
      </c>
      <c r="M89" s="63"/>
      <c r="N89" s="49"/>
      <c r="O89" s="62"/>
      <c r="P89" s="49"/>
      <c r="Q89" s="50"/>
      <c r="R89" s="52"/>
    </row>
    <row r="90" s="5" customFormat="1" ht="9.6" customHeight="1" spans="1:18">
      <c r="A90" s="54" t="s">
        <v>316</v>
      </c>
      <c r="B90" s="43"/>
      <c r="C90" s="43" t="str">
        <f>'[1]WOMEN Qly'!C90</f>
        <v/>
      </c>
      <c r="D90" s="44">
        <f>'[1]WOMEN Qly'!D90</f>
        <v>0</v>
      </c>
      <c r="E90" s="43" t="str">
        <f>'[1]WOMEN Qly'!E90</f>
        <v> LANIKA RAMU</v>
      </c>
      <c r="F90" s="43">
        <f>'[1]WOMEN Qly'!F90</f>
        <v>441376</v>
      </c>
      <c r="G90" s="43">
        <f>'[1]WOMEN Qly'!G90</f>
        <v>0</v>
      </c>
      <c r="H90" s="43" t="str">
        <f>'[1]WOMEN Qly'!H90</f>
        <v>TS</v>
      </c>
      <c r="I90" s="55"/>
      <c r="J90" s="56"/>
      <c r="K90" s="50"/>
      <c r="L90" s="71"/>
      <c r="M90" s="72"/>
      <c r="N90" s="64" t="s">
        <v>65</v>
      </c>
      <c r="O90" s="65"/>
      <c r="P90" s="59" t="str">
        <f>$E$93</f>
        <v> DEEPALAKSHMI VANARAJA</v>
      </c>
      <c r="Q90" s="48"/>
      <c r="R90" s="52"/>
    </row>
    <row r="91" s="5" customFormat="1" ht="9.6" customHeight="1" spans="1:18">
      <c r="A91" s="54" t="s">
        <v>317</v>
      </c>
      <c r="B91" s="43"/>
      <c r="C91" s="43" t="str">
        <f>'[1]WOMEN Qly'!C91</f>
        <v/>
      </c>
      <c r="D91" s="44">
        <f>'[1]WOMEN Qly'!D91</f>
        <v>0</v>
      </c>
      <c r="E91" s="43" t="str">
        <f>'[1]WOMEN Qly'!E91</f>
        <v> ANJALI SADAGOPAN</v>
      </c>
      <c r="F91" s="43">
        <f>'[1]WOMEN Qly'!F91</f>
        <v>426996</v>
      </c>
      <c r="G91" s="43">
        <f>'[1]WOMEN Qly'!G91</f>
        <v>0</v>
      </c>
      <c r="H91" s="43" t="str">
        <f>'[1]WOMEN Qly'!H91</f>
        <v>TN</v>
      </c>
      <c r="I91" s="46"/>
      <c r="J91" s="59" t="str">
        <f>$E$91</f>
        <v> ANJALI SADAGOPAN</v>
      </c>
      <c r="K91" s="48"/>
      <c r="L91" s="49"/>
      <c r="M91" s="50"/>
      <c r="N91" s="49"/>
      <c r="O91" s="62"/>
      <c r="P91" s="61" t="s">
        <v>318</v>
      </c>
      <c r="Q91" s="63"/>
      <c r="R91" s="52"/>
    </row>
    <row r="92" s="5" customFormat="1" ht="9.6" customHeight="1" spans="1:18">
      <c r="A92" s="54" t="s">
        <v>319</v>
      </c>
      <c r="B92" s="43"/>
      <c r="C92" s="43" t="str">
        <f>'[1]WOMEN Qly'!C92</f>
        <v/>
      </c>
      <c r="D92" s="44">
        <f>'[1]WOMEN Qly'!D92</f>
        <v>0</v>
      </c>
      <c r="E92" s="43" t="str">
        <f>'[1]WOMEN Qly'!E92</f>
        <v>BYE</v>
      </c>
      <c r="F92" s="43" t="str">
        <f>'[1]WOMEN Qly'!F92</f>
        <v/>
      </c>
      <c r="G92" s="43">
        <f>'[1]WOMEN Qly'!G92</f>
        <v>0</v>
      </c>
      <c r="H92" s="43" t="str">
        <f>'[1]WOMEN Qly'!H92</f>
        <v/>
      </c>
      <c r="I92" s="55"/>
      <c r="J92" s="56"/>
      <c r="K92" s="57"/>
      <c r="L92" s="59" t="str">
        <f>$E$93</f>
        <v> DEEPALAKSHMI VANARAJA</v>
      </c>
      <c r="M92" s="48"/>
      <c r="N92" s="49"/>
      <c r="O92" s="62"/>
      <c r="P92" s="49"/>
      <c r="Q92" s="63"/>
      <c r="R92" s="52"/>
    </row>
    <row r="93" s="5" customFormat="1" ht="9.6" customHeight="1" spans="1:18">
      <c r="A93" s="54" t="s">
        <v>320</v>
      </c>
      <c r="B93" s="43"/>
      <c r="C93" s="43" t="str">
        <f>'[1]WOMEN Qly'!C93</f>
        <v/>
      </c>
      <c r="D93" s="44">
        <f>'[1]WOMEN Qly'!D93</f>
        <v>0</v>
      </c>
      <c r="E93" s="43" t="str">
        <f>'[1]WOMEN Qly'!E93</f>
        <v> DEEPALAKSHMI VANARAJA</v>
      </c>
      <c r="F93" s="43">
        <f>'[1]WOMEN Qly'!F93</f>
        <v>419122</v>
      </c>
      <c r="G93" s="43">
        <f>'[1]WOMEN Qly'!G93</f>
        <v>0</v>
      </c>
      <c r="H93" s="43" t="str">
        <f>'[1]WOMEN Qly'!H93</f>
        <v>KA </v>
      </c>
      <c r="I93" s="46"/>
      <c r="J93" s="59" t="str">
        <f>$E$93</f>
        <v> DEEPALAKSHMI VANARAJA</v>
      </c>
      <c r="K93" s="60"/>
      <c r="L93" s="61" t="s">
        <v>321</v>
      </c>
      <c r="M93" s="62"/>
      <c r="N93" s="49"/>
      <c r="O93" s="62"/>
      <c r="P93" s="49"/>
      <c r="Q93" s="63"/>
      <c r="R93" s="52"/>
    </row>
    <row r="94" s="5" customFormat="1" ht="9.6" customHeight="1" spans="1:18">
      <c r="A94" s="54" t="s">
        <v>322</v>
      </c>
      <c r="B94" s="43"/>
      <c r="C94" s="43" t="str">
        <f>'[1]WOMEN Qly'!C94</f>
        <v/>
      </c>
      <c r="D94" s="44">
        <f>'[1]WOMEN Qly'!D94</f>
        <v>0</v>
      </c>
      <c r="E94" s="43" t="str">
        <f>'[1]WOMEN Qly'!E94</f>
        <v> MAHALAKSHMI MANIMARAN</v>
      </c>
      <c r="F94" s="43">
        <f>'[1]WOMEN Qly'!F94</f>
        <v>438043</v>
      </c>
      <c r="G94" s="43">
        <f>'[1]WOMEN Qly'!G94</f>
        <v>0</v>
      </c>
      <c r="H94" s="43" t="str">
        <f>'[1]WOMEN Qly'!H94</f>
        <v>TN</v>
      </c>
      <c r="I94" s="55"/>
      <c r="J94" s="61" t="s">
        <v>245</v>
      </c>
      <c r="K94" s="63"/>
      <c r="L94" s="64" t="s">
        <v>65</v>
      </c>
      <c r="M94" s="65"/>
      <c r="N94" s="59" t="str">
        <f>$E$93</f>
        <v> DEEPALAKSHMI VANARAJA</v>
      </c>
      <c r="O94" s="70"/>
      <c r="P94" s="49"/>
      <c r="Q94" s="63"/>
      <c r="R94" s="52"/>
    </row>
    <row r="95" s="5" customFormat="1" ht="9.6" customHeight="1" spans="1:18">
      <c r="A95" s="54" t="s">
        <v>323</v>
      </c>
      <c r="B95" s="43"/>
      <c r="C95" s="43" t="str">
        <f>'[1]WOMEN Qly'!C95</f>
        <v/>
      </c>
      <c r="D95" s="44">
        <f>'[1]WOMEN Qly'!D95</f>
        <v>0</v>
      </c>
      <c r="E95" s="43" t="str">
        <f>'[1]WOMEN Qly'!E95</f>
        <v>BYE</v>
      </c>
      <c r="F95" s="43" t="str">
        <f>'[1]WOMEN Qly'!F95</f>
        <v/>
      </c>
      <c r="G95" s="43">
        <f>'[1]WOMEN Qly'!G95</f>
        <v>0</v>
      </c>
      <c r="H95" s="43" t="str">
        <f>'[1]WOMEN Qly'!H95</f>
        <v/>
      </c>
      <c r="I95" s="46"/>
      <c r="J95" s="59" t="str">
        <f>$E$96</f>
        <v> SAHANA KRISHNARAJ</v>
      </c>
      <c r="K95" s="48"/>
      <c r="L95" s="66"/>
      <c r="M95" s="67"/>
      <c r="N95" s="61" t="s">
        <v>324</v>
      </c>
      <c r="O95" s="50"/>
      <c r="P95" s="49"/>
      <c r="Q95" s="63"/>
      <c r="R95" s="52"/>
    </row>
    <row r="96" s="5" customFormat="1" ht="9.6" customHeight="1" spans="1:18">
      <c r="A96" s="54" t="s">
        <v>325</v>
      </c>
      <c r="B96" s="43"/>
      <c r="C96" s="43" t="str">
        <f>'[1]WOMEN Qly'!C96</f>
        <v/>
      </c>
      <c r="D96" s="44">
        <f>'[1]WOMEN Qly'!D96</f>
        <v>0</v>
      </c>
      <c r="E96" s="43" t="str">
        <f>'[1]WOMEN Qly'!E96</f>
        <v> SAHANA KRISHNARAJ</v>
      </c>
      <c r="F96" s="43">
        <f>'[1]WOMEN Qly'!F96</f>
        <v>447178</v>
      </c>
      <c r="G96" s="43">
        <f>'[1]WOMEN Qly'!G96</f>
        <v>0</v>
      </c>
      <c r="H96" s="43" t="str">
        <f>'[1]WOMEN Qly'!H96</f>
        <v>TS</v>
      </c>
      <c r="I96" s="55"/>
      <c r="J96" s="56"/>
      <c r="K96" s="57"/>
      <c r="L96" s="59" t="str">
        <f>$E$98</f>
        <v>SAI ANANYA VARANASI</v>
      </c>
      <c r="M96" s="69"/>
      <c r="N96" s="49"/>
      <c r="O96" s="50"/>
      <c r="P96" s="49"/>
      <c r="Q96" s="63"/>
      <c r="R96" s="52"/>
    </row>
    <row r="97" s="5" customFormat="1" ht="9.6" customHeight="1" spans="1:18">
      <c r="A97" s="54" t="s">
        <v>326</v>
      </c>
      <c r="B97" s="43"/>
      <c r="C97" s="43" t="str">
        <f>'[1]WOMEN Qly'!C97</f>
        <v/>
      </c>
      <c r="D97" s="44">
        <f>'[1]WOMEN Qly'!D97</f>
        <v>0</v>
      </c>
      <c r="E97" s="43" t="str">
        <f>'[1]WOMEN Qly'!E97</f>
        <v>BYE</v>
      </c>
      <c r="F97" s="43" t="str">
        <f>'[1]WOMEN Qly'!F97</f>
        <v/>
      </c>
      <c r="G97" s="43">
        <f>'[1]WOMEN Qly'!G97</f>
        <v>0</v>
      </c>
      <c r="H97" s="43" t="str">
        <f>'[1]WOMEN Qly'!H97</f>
        <v/>
      </c>
      <c r="I97" s="46"/>
      <c r="J97" s="59" t="str">
        <f>$E$98</f>
        <v>SAI ANANYA VARANASI</v>
      </c>
      <c r="K97" s="70"/>
      <c r="L97" s="61" t="s">
        <v>296</v>
      </c>
      <c r="M97" s="63"/>
      <c r="N97" s="49"/>
      <c r="O97" s="50"/>
      <c r="P97" s="49"/>
      <c r="Q97" s="63"/>
      <c r="R97" s="52"/>
    </row>
    <row r="98" s="5" customFormat="1" ht="9.6" customHeight="1" spans="1:18">
      <c r="A98" s="42" t="s">
        <v>327</v>
      </c>
      <c r="B98" s="43"/>
      <c r="C98" s="43">
        <f>'[1]WOMEN Qly'!C98</f>
        <v>89</v>
      </c>
      <c r="D98" s="44">
        <v>9</v>
      </c>
      <c r="E98" s="45" t="str">
        <f>'[1]WOMEN Qly'!E98</f>
        <v>SAI ANANYA VARANASI</v>
      </c>
      <c r="F98" s="45">
        <f>'[1]WOMEN Qly'!F98</f>
        <v>429841</v>
      </c>
      <c r="G98" s="45">
        <f>'[1]WOMEN Qly'!G98</f>
        <v>0</v>
      </c>
      <c r="H98" s="45" t="str">
        <f>'[1]WOMEN Qly'!H98</f>
        <v>(TS)</v>
      </c>
      <c r="I98" s="55"/>
      <c r="J98" s="56"/>
      <c r="K98" s="50"/>
      <c r="L98" s="71"/>
      <c r="M98" s="72"/>
      <c r="N98" s="71"/>
      <c r="O98" s="63"/>
      <c r="P98" s="71"/>
      <c r="Q98" s="63"/>
      <c r="R98" s="52"/>
    </row>
    <row r="99" s="5" customFormat="1" ht="9.6" customHeight="1" spans="1:18">
      <c r="A99" s="42" t="s">
        <v>328</v>
      </c>
      <c r="B99" s="43"/>
      <c r="C99" s="43">
        <f>'[1]WOMEN Qly'!C99</f>
        <v>84</v>
      </c>
      <c r="D99" s="44">
        <v>6</v>
      </c>
      <c r="E99" s="45" t="str">
        <f>'[1]WOMEN Qly'!E99</f>
        <v>ANANYA JAIN</v>
      </c>
      <c r="F99" s="45">
        <f>'[1]WOMEN Qly'!F99</f>
        <v>435561</v>
      </c>
      <c r="G99" s="45">
        <f>'[1]WOMEN Qly'!G99</f>
        <v>0</v>
      </c>
      <c r="H99" s="45" t="str">
        <f>'[1]WOMEN Qly'!H99</f>
        <v>(UP)</v>
      </c>
      <c r="I99" s="46"/>
      <c r="J99" s="59" t="str">
        <f>$E$99</f>
        <v>ANANYA JAIN</v>
      </c>
      <c r="K99" s="48"/>
      <c r="L99" s="49"/>
      <c r="M99" s="50"/>
      <c r="N99" s="49"/>
      <c r="O99" s="50"/>
      <c r="P99" s="49"/>
      <c r="Q99" s="63"/>
      <c r="R99" s="52"/>
    </row>
    <row r="100" s="5" customFormat="1" ht="9.6" customHeight="1" spans="1:18">
      <c r="A100" s="54" t="s">
        <v>329</v>
      </c>
      <c r="B100" s="43"/>
      <c r="C100" s="43" t="str">
        <f>'[1]WOMEN Qly'!C100</f>
        <v/>
      </c>
      <c r="D100" s="44">
        <f>'[1]WOMEN Qly'!D100</f>
        <v>0</v>
      </c>
      <c r="E100" s="43" t="str">
        <f>'[1]WOMEN Qly'!E100</f>
        <v>BYE</v>
      </c>
      <c r="F100" s="43" t="str">
        <f>'[1]WOMEN Qly'!F100</f>
        <v/>
      </c>
      <c r="G100" s="43">
        <f>'[1]WOMEN Qly'!G100</f>
        <v>0</v>
      </c>
      <c r="H100" s="43" t="str">
        <f>'[1]WOMEN Qly'!H100</f>
        <v/>
      </c>
      <c r="I100" s="55"/>
      <c r="J100" s="56"/>
      <c r="K100" s="57"/>
      <c r="L100" s="59" t="str">
        <f>$E$99</f>
        <v>ANANYA JAIN</v>
      </c>
      <c r="M100" s="48"/>
      <c r="N100" s="49"/>
      <c r="O100" s="50"/>
      <c r="P100" s="49"/>
      <c r="Q100" s="63"/>
      <c r="R100" s="52"/>
    </row>
    <row r="101" s="5" customFormat="1" ht="9.6" customHeight="1" spans="1:18">
      <c r="A101" s="54" t="s">
        <v>330</v>
      </c>
      <c r="B101" s="43"/>
      <c r="C101" s="43" t="str">
        <f>'[1]WOMEN Qly'!C101</f>
        <v/>
      </c>
      <c r="D101" s="44">
        <f>'[1]WOMEN Qly'!D101</f>
        <v>0</v>
      </c>
      <c r="E101" s="43" t="str">
        <f>'[1]WOMEN Qly'!E101</f>
        <v> JEMIMA REBECCA JOHN</v>
      </c>
      <c r="F101" s="43">
        <f>'[1]WOMEN Qly'!F101</f>
        <v>438881</v>
      </c>
      <c r="G101" s="43">
        <f>'[1]WOMEN Qly'!G101</f>
        <v>0</v>
      </c>
      <c r="H101" s="43" t="str">
        <f>'[1]WOMEN Qly'!H101</f>
        <v>GJ</v>
      </c>
      <c r="I101" s="46"/>
      <c r="J101" s="59" t="str">
        <f>$E$101</f>
        <v> JEMIMA REBECCA JOHN</v>
      </c>
      <c r="K101" s="60"/>
      <c r="L101" s="61" t="s">
        <v>298</v>
      </c>
      <c r="M101" s="62"/>
      <c r="N101" s="49"/>
      <c r="O101" s="50"/>
      <c r="P101" s="49"/>
      <c r="Q101" s="63"/>
      <c r="R101" s="52"/>
    </row>
    <row r="102" s="5" customFormat="1" ht="9.6" customHeight="1" spans="1:18">
      <c r="A102" s="54" t="s">
        <v>331</v>
      </c>
      <c r="B102" s="43"/>
      <c r="C102" s="43" t="str">
        <f>'[1]WOMEN Qly'!C102</f>
        <v/>
      </c>
      <c r="D102" s="44">
        <f>'[1]WOMEN Qly'!D102</f>
        <v>0</v>
      </c>
      <c r="E102" s="43" t="str">
        <f>'[1]WOMEN Qly'!E102</f>
        <v>BYE</v>
      </c>
      <c r="F102" s="43" t="str">
        <f>'[1]WOMEN Qly'!F102</f>
        <v/>
      </c>
      <c r="G102" s="43">
        <f>'[1]WOMEN Qly'!G102</f>
        <v>0</v>
      </c>
      <c r="H102" s="43" t="str">
        <f>'[1]WOMEN Qly'!H102</f>
        <v/>
      </c>
      <c r="I102" s="55"/>
      <c r="J102" s="56"/>
      <c r="K102" s="63"/>
      <c r="L102" s="64" t="s">
        <v>65</v>
      </c>
      <c r="M102" s="65"/>
      <c r="N102" s="59" t="str">
        <f>$E$99</f>
        <v>ANANYA JAIN</v>
      </c>
      <c r="O102" s="48"/>
      <c r="P102" s="49"/>
      <c r="Q102" s="50"/>
      <c r="R102" s="52"/>
    </row>
    <row r="103" s="5" customFormat="1" ht="9.6" customHeight="1" spans="1:18">
      <c r="A103" s="54" t="s">
        <v>332</v>
      </c>
      <c r="B103" s="43"/>
      <c r="C103" s="43" t="str">
        <f>'[1]WOMEN Qly'!C103</f>
        <v/>
      </c>
      <c r="D103" s="44">
        <f>'[1]WOMEN Qly'!D103</f>
        <v>0</v>
      </c>
      <c r="E103" s="43" t="str">
        <f>'[1]WOMEN Qly'!E103</f>
        <v> HARENI ELANCHEZHIAN</v>
      </c>
      <c r="F103" s="43">
        <f>'[1]WOMEN Qly'!F103</f>
        <v>421390</v>
      </c>
      <c r="G103" s="43">
        <f>'[1]WOMEN Qly'!G103</f>
        <v>0</v>
      </c>
      <c r="H103" s="43" t="str">
        <f>'[1]WOMEN Qly'!H103</f>
        <v>KA</v>
      </c>
      <c r="I103" s="46"/>
      <c r="J103" s="59" t="str">
        <f>$E$104</f>
        <v>LAVANYAA SREEKIRISHNAN</v>
      </c>
      <c r="K103" s="48"/>
      <c r="L103" s="66"/>
      <c r="M103" s="67"/>
      <c r="N103" s="61" t="s">
        <v>234</v>
      </c>
      <c r="O103" s="68"/>
      <c r="P103" s="49"/>
      <c r="Q103" s="50"/>
      <c r="R103" s="52"/>
    </row>
    <row r="104" s="5" customFormat="1" ht="9.6" customHeight="1" spans="1:18">
      <c r="A104" s="54" t="s">
        <v>333</v>
      </c>
      <c r="B104" s="43"/>
      <c r="C104" s="43">
        <f>'[1]WOMEN Qly'!C104</f>
        <v>122</v>
      </c>
      <c r="D104" s="44">
        <f>'[1]WOMEN Qly'!D104</f>
        <v>0</v>
      </c>
      <c r="E104" s="43" t="str">
        <f>'[1]WOMEN Qly'!E104</f>
        <v>LAVANYAA SREEKIRISHNAN</v>
      </c>
      <c r="F104" s="43">
        <f>'[1]WOMEN Qly'!F104</f>
        <v>418587</v>
      </c>
      <c r="G104" s="43">
        <f>'[1]WOMEN Qly'!G104</f>
        <v>0</v>
      </c>
      <c r="H104" s="43" t="str">
        <f>'[1]WOMEN Qly'!H104</f>
        <v>(TN)</v>
      </c>
      <c r="I104" s="55"/>
      <c r="J104" s="61" t="s">
        <v>295</v>
      </c>
      <c r="K104" s="57"/>
      <c r="L104" s="59" t="str">
        <f>$E$104</f>
        <v>LAVANYAA SREEKIRISHNAN</v>
      </c>
      <c r="M104" s="69"/>
      <c r="N104" s="49"/>
      <c r="O104" s="62"/>
      <c r="P104" s="49"/>
      <c r="Q104" s="50"/>
      <c r="R104" s="52"/>
    </row>
    <row r="105" s="5" customFormat="1" ht="9.6" customHeight="1" spans="1:18">
      <c r="A105" s="54" t="s">
        <v>334</v>
      </c>
      <c r="B105" s="43"/>
      <c r="C105" s="43" t="str">
        <f>'[1]WOMEN Qly'!C105</f>
        <v/>
      </c>
      <c r="D105" s="44">
        <f>'[1]WOMEN Qly'!D105</f>
        <v>0</v>
      </c>
      <c r="E105" s="43" t="str">
        <f>'[1]WOMEN Qly'!E105</f>
        <v>BYE</v>
      </c>
      <c r="F105" s="43" t="str">
        <f>'[1]WOMEN Qly'!F105</f>
        <v/>
      </c>
      <c r="G105" s="43">
        <f>'[1]WOMEN Qly'!G105</f>
        <v>0</v>
      </c>
      <c r="H105" s="43" t="str">
        <f>'[1]WOMEN Qly'!H105</f>
        <v/>
      </c>
      <c r="I105" s="46"/>
      <c r="J105" s="59" t="str">
        <f>$E$106</f>
        <v>SHRIJANA M THAPA</v>
      </c>
      <c r="K105" s="70"/>
      <c r="L105" s="61" t="s">
        <v>335</v>
      </c>
      <c r="M105" s="63"/>
      <c r="N105" s="49"/>
      <c r="O105" s="62"/>
      <c r="P105" s="49"/>
      <c r="Q105" s="50"/>
      <c r="R105" s="52"/>
    </row>
    <row r="106" s="5" customFormat="1" ht="9.6" customHeight="1" spans="1:18">
      <c r="A106" s="54" t="s">
        <v>336</v>
      </c>
      <c r="B106" s="43"/>
      <c r="C106" s="43">
        <f>'[1]WOMEN Qly'!C106</f>
        <v>222</v>
      </c>
      <c r="D106" s="44">
        <f>'[1]WOMEN Qly'!D106</f>
        <v>0</v>
      </c>
      <c r="E106" s="43" t="str">
        <f>'[1]WOMEN Qly'!E106</f>
        <v>SHRIJANA M THAPA</v>
      </c>
      <c r="F106" s="43">
        <f>'[1]WOMEN Qly'!F106</f>
        <v>426158</v>
      </c>
      <c r="G106" s="43">
        <f>'[1]WOMEN Qly'!G106</f>
        <v>0</v>
      </c>
      <c r="H106" s="43" t="str">
        <f>'[1]WOMEN Qly'!H106</f>
        <v>(KL)</v>
      </c>
      <c r="I106" s="55"/>
      <c r="J106" s="56"/>
      <c r="K106" s="50"/>
      <c r="L106" s="71"/>
      <c r="M106" s="72"/>
      <c r="N106" s="64" t="s">
        <v>65</v>
      </c>
      <c r="O106" s="65"/>
      <c r="P106" s="59" t="str">
        <f>$E$99</f>
        <v>ANANYA JAIN</v>
      </c>
      <c r="Q106" s="48"/>
      <c r="R106" s="52"/>
    </row>
    <row r="107" s="5" customFormat="1" ht="9.6" customHeight="1" spans="1:18">
      <c r="A107" s="54" t="s">
        <v>337</v>
      </c>
      <c r="B107" s="43"/>
      <c r="C107" s="43">
        <f>'[1]WOMEN Qly'!C107</f>
        <v>222</v>
      </c>
      <c r="D107" s="44">
        <f>'[1]WOMEN Qly'!D107</f>
        <v>0</v>
      </c>
      <c r="E107" s="43" t="str">
        <f>'[1]WOMEN Qly'!E107</f>
        <v>INDUSHA NIMAKAYALA</v>
      </c>
      <c r="F107" s="43">
        <f>'[1]WOMEN Qly'!F107</f>
        <v>434829</v>
      </c>
      <c r="G107" s="43">
        <f>'[1]WOMEN Qly'!G107</f>
        <v>0</v>
      </c>
      <c r="H107" s="43" t="str">
        <f>'[1]WOMEN Qly'!H107</f>
        <v>(KA)</v>
      </c>
      <c r="I107" s="46"/>
      <c r="J107" s="59" t="str">
        <f>$E$107</f>
        <v>INDUSHA NIMAKAYALA</v>
      </c>
      <c r="K107" s="48"/>
      <c r="L107" s="49"/>
      <c r="M107" s="50"/>
      <c r="N107" s="49"/>
      <c r="O107" s="62"/>
      <c r="P107" s="61" t="s">
        <v>338</v>
      </c>
      <c r="Q107" s="63"/>
      <c r="R107" s="52"/>
    </row>
    <row r="108" s="5" customFormat="1" ht="9.6" customHeight="1" spans="1:18">
      <c r="A108" s="54" t="s">
        <v>339</v>
      </c>
      <c r="B108" s="43"/>
      <c r="C108" s="43" t="str">
        <f>'[1]WOMEN Qly'!C108</f>
        <v/>
      </c>
      <c r="D108" s="44">
        <f>'[1]WOMEN Qly'!D108</f>
        <v>0</v>
      </c>
      <c r="E108" s="43" t="str">
        <f>'[1]WOMEN Qly'!E108</f>
        <v>BYE</v>
      </c>
      <c r="F108" s="43" t="str">
        <f>'[1]WOMEN Qly'!F108</f>
        <v/>
      </c>
      <c r="G108" s="43">
        <f>'[1]WOMEN Qly'!G108</f>
        <v>0</v>
      </c>
      <c r="H108" s="43" t="str">
        <f>'[1]WOMEN Qly'!H108</f>
        <v/>
      </c>
      <c r="I108" s="55"/>
      <c r="J108" s="56"/>
      <c r="K108" s="57"/>
      <c r="L108" s="59" t="str">
        <f>$E$107</f>
        <v>INDUSHA NIMAKAYALA</v>
      </c>
      <c r="M108" s="48"/>
      <c r="N108" s="49"/>
      <c r="O108" s="62"/>
      <c r="P108" s="49"/>
      <c r="Q108" s="63"/>
      <c r="R108" s="52"/>
    </row>
    <row r="109" s="5" customFormat="1" ht="9.6" customHeight="1" spans="1:18">
      <c r="A109" s="54" t="s">
        <v>340</v>
      </c>
      <c r="B109" s="43"/>
      <c r="C109" s="43">
        <f>'[1]WOMEN Qly'!C109</f>
        <v>146</v>
      </c>
      <c r="D109" s="44">
        <f>'[1]WOMEN Qly'!D109</f>
        <v>0</v>
      </c>
      <c r="E109" s="43" t="str">
        <f>'[1]WOMEN Qly'!E109</f>
        <v>CHARANYA SREEKIRISHNAN</v>
      </c>
      <c r="F109" s="43">
        <f>'[1]WOMEN Qly'!F109</f>
        <v>418588</v>
      </c>
      <c r="G109" s="43">
        <f>'[1]WOMEN Qly'!G109</f>
        <v>0</v>
      </c>
      <c r="H109" s="43" t="str">
        <f>'[1]WOMEN Qly'!H109</f>
        <v>(TN)</v>
      </c>
      <c r="I109" s="46"/>
      <c r="J109" s="59" t="str">
        <f>$E$109</f>
        <v>CHARANYA SREEKIRISHNAN</v>
      </c>
      <c r="K109" s="60"/>
      <c r="L109" s="61" t="s">
        <v>341</v>
      </c>
      <c r="M109" s="62"/>
      <c r="N109" s="49"/>
      <c r="O109" s="62"/>
      <c r="P109" s="49"/>
      <c r="Q109" s="63"/>
      <c r="R109" s="52"/>
    </row>
    <row r="110" s="5" customFormat="1" ht="9.6" customHeight="1" spans="1:18">
      <c r="A110" s="54" t="s">
        <v>342</v>
      </c>
      <c r="B110" s="43"/>
      <c r="C110" s="43" t="str">
        <f>'[1]WOMEN Qly'!C110</f>
        <v/>
      </c>
      <c r="D110" s="44">
        <f>'[1]WOMEN Qly'!D110</f>
        <v>0</v>
      </c>
      <c r="E110" s="43" t="str">
        <f>'[1]WOMEN Qly'!E110</f>
        <v> DITI CHAJJED</v>
      </c>
      <c r="F110" s="43">
        <f>'[1]WOMEN Qly'!F110</f>
        <v>448917</v>
      </c>
      <c r="G110" s="43">
        <f>'[1]WOMEN Qly'!G110</f>
        <v>0</v>
      </c>
      <c r="H110" s="43" t="str">
        <f>'[1]WOMEN Qly'!H110</f>
        <v>AP</v>
      </c>
      <c r="I110" s="55"/>
      <c r="J110" s="61" t="s">
        <v>196</v>
      </c>
      <c r="K110" s="63"/>
      <c r="L110" s="64" t="s">
        <v>65</v>
      </c>
      <c r="M110" s="65"/>
      <c r="N110" s="59" t="str">
        <f>$E$114</f>
        <v>SREE SYLESWARI VELMANIKANDAN</v>
      </c>
      <c r="O110" s="70"/>
      <c r="P110" s="49"/>
      <c r="Q110" s="63"/>
      <c r="R110" s="52"/>
    </row>
    <row r="111" s="5" customFormat="1" ht="9.6" customHeight="1" spans="1:18">
      <c r="A111" s="54" t="s">
        <v>343</v>
      </c>
      <c r="B111" s="43"/>
      <c r="C111" s="43" t="str">
        <f>'[1]WOMEN Qly'!C111</f>
        <v/>
      </c>
      <c r="D111" s="44">
        <f>'[1]WOMEN Qly'!D111</f>
        <v>0</v>
      </c>
      <c r="E111" s="43" t="str">
        <f>'[1]WOMEN Qly'!E111</f>
        <v>BYE</v>
      </c>
      <c r="F111" s="43" t="str">
        <f>'[1]WOMEN Qly'!F111</f>
        <v/>
      </c>
      <c r="G111" s="43">
        <f>'[1]WOMEN Qly'!G111</f>
        <v>0</v>
      </c>
      <c r="H111" s="43" t="str">
        <f>'[1]WOMEN Qly'!H111</f>
        <v/>
      </c>
      <c r="I111" s="46"/>
      <c r="J111" s="59" t="str">
        <f>$E$112</f>
        <v> SHARON B</v>
      </c>
      <c r="K111" s="48"/>
      <c r="L111" s="66"/>
      <c r="M111" s="67"/>
      <c r="N111" s="61" t="s">
        <v>254</v>
      </c>
      <c r="O111" s="50"/>
      <c r="P111" s="49"/>
      <c r="Q111" s="50"/>
      <c r="R111" s="52"/>
    </row>
    <row r="112" s="5" customFormat="1" ht="9.6" customHeight="1" spans="1:18">
      <c r="A112" s="54" t="s">
        <v>344</v>
      </c>
      <c r="B112" s="43"/>
      <c r="C112" s="43" t="str">
        <f>'[1]WOMEN Qly'!C112</f>
        <v/>
      </c>
      <c r="D112" s="44">
        <f>'[1]WOMEN Qly'!D112</f>
        <v>0</v>
      </c>
      <c r="E112" s="43" t="str">
        <f>'[1]WOMEN Qly'!E112</f>
        <v> SHARON B</v>
      </c>
      <c r="F112" s="43">
        <f>'[1]WOMEN Qly'!F112</f>
        <v>441886</v>
      </c>
      <c r="G112" s="43">
        <f>'[1]WOMEN Qly'!G112</f>
        <v>0</v>
      </c>
      <c r="H112" s="43" t="str">
        <f>'[1]WOMEN Qly'!H112</f>
        <v>TN</v>
      </c>
      <c r="I112" s="55"/>
      <c r="J112" s="56"/>
      <c r="K112" s="57"/>
      <c r="L112" s="59" t="str">
        <f>$E$114</f>
        <v>SREE SYLESWARI VELMANIKANDAN</v>
      </c>
      <c r="M112" s="69"/>
      <c r="N112" s="49"/>
      <c r="O112" s="50"/>
      <c r="P112" s="49"/>
      <c r="Q112" s="50"/>
      <c r="R112" s="52"/>
    </row>
    <row r="113" s="5" customFormat="1" ht="9.6" customHeight="1" spans="1:18">
      <c r="A113" s="54" t="s">
        <v>345</v>
      </c>
      <c r="B113" s="43"/>
      <c r="C113" s="43" t="str">
        <f>'[1]WOMEN Qly'!C113</f>
        <v/>
      </c>
      <c r="D113" s="44">
        <f>'[1]WOMEN Qly'!D113</f>
        <v>0</v>
      </c>
      <c r="E113" s="43" t="str">
        <f>'[1]WOMEN Qly'!E113</f>
        <v>BYE</v>
      </c>
      <c r="F113" s="43" t="str">
        <f>'[1]WOMEN Qly'!F113</f>
        <v/>
      </c>
      <c r="G113" s="43">
        <f>'[1]WOMEN Qly'!G113</f>
        <v>0</v>
      </c>
      <c r="H113" s="43" t="str">
        <f>'[1]WOMEN Qly'!H113</f>
        <v/>
      </c>
      <c r="I113" s="46"/>
      <c r="J113" s="59" t="str">
        <f>$E$114</f>
        <v>SREE SYLESWARI VELMANIKANDAN</v>
      </c>
      <c r="K113" s="70"/>
      <c r="L113" s="61" t="s">
        <v>346</v>
      </c>
      <c r="M113" s="63"/>
      <c r="N113" s="49"/>
      <c r="O113" s="50"/>
      <c r="P113" s="49"/>
      <c r="Q113" s="50"/>
      <c r="R113" s="52"/>
    </row>
    <row r="114" s="5" customFormat="1" ht="9.6" customHeight="1" spans="1:18">
      <c r="A114" s="42" t="s">
        <v>347</v>
      </c>
      <c r="B114" s="43"/>
      <c r="C114" s="43">
        <f>'[1]WOMEN Qly'!C114</f>
        <v>105</v>
      </c>
      <c r="D114" s="44">
        <v>14</v>
      </c>
      <c r="E114" s="45" t="str">
        <f>'[1]WOMEN Qly'!E114</f>
        <v>SREE SYLESWARI VELMANIKANDAN</v>
      </c>
      <c r="F114" s="45">
        <f>'[1]WOMEN Qly'!F114</f>
        <v>427949</v>
      </c>
      <c r="G114" s="45">
        <f>'[1]WOMEN Qly'!G114</f>
        <v>0</v>
      </c>
      <c r="H114" s="45" t="str">
        <f>'[1]WOMEN Qly'!H114</f>
        <v>(TN)</v>
      </c>
      <c r="I114" s="55"/>
      <c r="J114" s="56"/>
      <c r="K114" s="50"/>
      <c r="L114" s="71"/>
      <c r="M114" s="72"/>
      <c r="N114" s="71"/>
      <c r="O114" s="63"/>
      <c r="P114" s="49"/>
      <c r="Q114" s="50"/>
      <c r="R114" s="52"/>
    </row>
    <row r="115" s="5" customFormat="1" ht="9.6" customHeight="1" spans="1:18">
      <c r="A115" s="42" t="s">
        <v>348</v>
      </c>
      <c r="B115" s="43"/>
      <c r="C115" s="43">
        <f>'[1]WOMEN Qly'!C115</f>
        <v>87</v>
      </c>
      <c r="D115" s="44">
        <v>7</v>
      </c>
      <c r="E115" s="45" t="str">
        <f>'[1]WOMEN Qly'!E115</f>
        <v>SNIGDHA PATIBANDLA</v>
      </c>
      <c r="F115" s="45">
        <f>'[1]WOMEN Qly'!F115</f>
        <v>426018</v>
      </c>
      <c r="G115" s="45">
        <f>'[1]WOMEN Qly'!G115</f>
        <v>0</v>
      </c>
      <c r="H115" s="45" t="str">
        <f>'[1]WOMEN Qly'!H115</f>
        <v>(AS)</v>
      </c>
      <c r="I115" s="46"/>
      <c r="J115" s="59" t="str">
        <f>$E$115</f>
        <v>SNIGDHA PATIBANDLA</v>
      </c>
      <c r="K115" s="48"/>
      <c r="L115" s="49"/>
      <c r="M115" s="50"/>
      <c r="N115" s="49"/>
      <c r="O115" s="50"/>
      <c r="P115" s="49"/>
      <c r="Q115" s="50"/>
      <c r="R115" s="52"/>
    </row>
    <row r="116" s="5" customFormat="1" ht="9.6" customHeight="1" spans="1:18">
      <c r="A116" s="54" t="s">
        <v>349</v>
      </c>
      <c r="B116" s="43"/>
      <c r="C116" s="43" t="str">
        <f>'[1]WOMEN Qly'!C116</f>
        <v/>
      </c>
      <c r="D116" s="44">
        <f>'[1]WOMEN Qly'!D116</f>
        <v>0</v>
      </c>
      <c r="E116" s="43" t="str">
        <f>'[1]WOMEN Qly'!E116</f>
        <v>BYE</v>
      </c>
      <c r="F116" s="43" t="str">
        <f>'[1]WOMEN Qly'!F116</f>
        <v/>
      </c>
      <c r="G116" s="43">
        <f>'[1]WOMEN Qly'!G116</f>
        <v>0</v>
      </c>
      <c r="H116" s="43" t="str">
        <f>'[1]WOMEN Qly'!H116</f>
        <v/>
      </c>
      <c r="I116" s="55"/>
      <c r="J116" s="56"/>
      <c r="K116" s="57"/>
      <c r="L116" s="59" t="str">
        <f>$E$115</f>
        <v>SNIGDHA PATIBANDLA</v>
      </c>
      <c r="M116" s="48"/>
      <c r="N116" s="49"/>
      <c r="O116" s="50"/>
      <c r="P116" s="49"/>
      <c r="Q116" s="50"/>
      <c r="R116" s="52"/>
    </row>
    <row r="117" s="5" customFormat="1" ht="9.6" customHeight="1" spans="1:18">
      <c r="A117" s="54" t="s">
        <v>350</v>
      </c>
      <c r="B117" s="43"/>
      <c r="C117" s="43" t="str">
        <f>'[1]WOMEN Qly'!C117</f>
        <v/>
      </c>
      <c r="D117" s="44">
        <f>'[1]WOMEN Qly'!D117</f>
        <v>0</v>
      </c>
      <c r="E117" s="43" t="str">
        <f>'[1]WOMEN Qly'!E117</f>
        <v> AADHIRAI VIJAY</v>
      </c>
      <c r="F117" s="43">
        <f>'[1]WOMEN Qly'!F117</f>
        <v>449663</v>
      </c>
      <c r="G117" s="43">
        <f>'[1]WOMEN Qly'!G117</f>
        <v>0</v>
      </c>
      <c r="H117" s="43" t="str">
        <f>'[1]WOMEN Qly'!H117</f>
        <v>TN</v>
      </c>
      <c r="I117" s="46"/>
      <c r="J117" s="59" t="str">
        <f>$E$117</f>
        <v> AADHIRAI VIJAY</v>
      </c>
      <c r="K117" s="60"/>
      <c r="L117" s="61" t="s">
        <v>298</v>
      </c>
      <c r="M117" s="62"/>
      <c r="N117" s="49"/>
      <c r="O117" s="50"/>
      <c r="P117" s="49"/>
      <c r="Q117" s="50"/>
      <c r="R117" s="52"/>
    </row>
    <row r="118" s="5" customFormat="1" ht="9.6" customHeight="1" spans="1:18">
      <c r="A118" s="54" t="s">
        <v>351</v>
      </c>
      <c r="B118" s="43"/>
      <c r="C118" s="43" t="str">
        <f>'[1]WOMEN Qly'!C118</f>
        <v/>
      </c>
      <c r="D118" s="44">
        <f>'[1]WOMEN Qly'!D118</f>
        <v>0</v>
      </c>
      <c r="E118" s="43" t="str">
        <f>'[1]WOMEN Qly'!E118</f>
        <v>BYE</v>
      </c>
      <c r="F118" s="43" t="str">
        <f>'[1]WOMEN Qly'!F118</f>
        <v/>
      </c>
      <c r="G118" s="43">
        <f>'[1]WOMEN Qly'!G118</f>
        <v>0</v>
      </c>
      <c r="H118" s="43" t="str">
        <f>'[1]WOMEN Qly'!H118</f>
        <v/>
      </c>
      <c r="I118" s="55"/>
      <c r="J118" s="56"/>
      <c r="K118" s="63"/>
      <c r="L118" s="64" t="s">
        <v>65</v>
      </c>
      <c r="M118" s="65"/>
      <c r="N118" s="59" t="str">
        <f>$E$115</f>
        <v>SNIGDHA PATIBANDLA</v>
      </c>
      <c r="O118" s="48"/>
      <c r="P118" s="49"/>
      <c r="Q118" s="50"/>
      <c r="R118" s="52"/>
    </row>
    <row r="119" s="5" customFormat="1" ht="9.6" customHeight="1" spans="1:18">
      <c r="A119" s="54" t="s">
        <v>352</v>
      </c>
      <c r="B119" s="43"/>
      <c r="C119" s="43" t="str">
        <f>'[1]WOMEN Qly'!C119</f>
        <v/>
      </c>
      <c r="D119" s="44">
        <f>'[1]WOMEN Qly'!D119</f>
        <v>0</v>
      </c>
      <c r="E119" s="43" t="str">
        <f>'[1]WOMEN Qly'!E119</f>
        <v> DEEKSHA S</v>
      </c>
      <c r="F119" s="43">
        <f>'[1]WOMEN Qly'!F119</f>
        <v>424829</v>
      </c>
      <c r="G119" s="43">
        <f>'[1]WOMEN Qly'!G119</f>
        <v>0</v>
      </c>
      <c r="H119" s="43" t="str">
        <f>'[1]WOMEN Qly'!H119</f>
        <v>TN</v>
      </c>
      <c r="I119" s="46"/>
      <c r="J119" s="59" t="str">
        <f>$E$120</f>
        <v> LATHA SHREE</v>
      </c>
      <c r="K119" s="48"/>
      <c r="L119" s="66"/>
      <c r="M119" s="67"/>
      <c r="N119" s="61" t="s">
        <v>353</v>
      </c>
      <c r="O119" s="68"/>
      <c r="P119" s="49"/>
      <c r="Q119" s="50"/>
      <c r="R119" s="52"/>
    </row>
    <row r="120" s="5" customFormat="1" ht="9.6" customHeight="1" spans="1:18">
      <c r="A120" s="54" t="s">
        <v>354</v>
      </c>
      <c r="B120" s="43"/>
      <c r="C120" s="43" t="str">
        <f>'[1]WOMEN Qly'!C120</f>
        <v/>
      </c>
      <c r="D120" s="44">
        <f>'[1]WOMEN Qly'!D120</f>
        <v>0</v>
      </c>
      <c r="E120" s="43" t="str">
        <f>'[1]WOMEN Qly'!E120</f>
        <v> LATHA SHREE</v>
      </c>
      <c r="F120" s="43">
        <f>'[1]WOMEN Qly'!F120</f>
        <v>444152</v>
      </c>
      <c r="G120" s="43">
        <f>'[1]WOMEN Qly'!G120</f>
        <v>0</v>
      </c>
      <c r="H120" s="43" t="str">
        <f>'[1]WOMEN Qly'!H120</f>
        <v>TN</v>
      </c>
      <c r="I120" s="55"/>
      <c r="J120" s="61" t="s">
        <v>295</v>
      </c>
      <c r="K120" s="57"/>
      <c r="L120" s="59" t="str">
        <f>$E$122</f>
        <v> KESHMEYA VIJAYAKUMAR</v>
      </c>
      <c r="M120" s="69"/>
      <c r="N120" s="49"/>
      <c r="O120" s="62"/>
      <c r="P120" s="49"/>
      <c r="Q120" s="50"/>
      <c r="R120" s="52"/>
    </row>
    <row r="121" s="5" customFormat="1" ht="9.6" customHeight="1" spans="1:18">
      <c r="A121" s="54" t="s">
        <v>355</v>
      </c>
      <c r="B121" s="43"/>
      <c r="C121" s="43" t="str">
        <f>'[1]WOMEN Qly'!C121</f>
        <v/>
      </c>
      <c r="D121" s="44">
        <f>'[1]WOMEN Qly'!D121</f>
        <v>0</v>
      </c>
      <c r="E121" s="43" t="str">
        <f>'[1]WOMEN Qly'!E121</f>
        <v>BYE</v>
      </c>
      <c r="F121" s="43" t="str">
        <f>'[1]WOMEN Qly'!F121</f>
        <v/>
      </c>
      <c r="G121" s="43">
        <f>'[1]WOMEN Qly'!G121</f>
        <v>0</v>
      </c>
      <c r="H121" s="43" t="str">
        <f>'[1]WOMEN Qly'!H121</f>
        <v/>
      </c>
      <c r="I121" s="46"/>
      <c r="J121" s="59" t="str">
        <f>$E$122</f>
        <v> KESHMEYA VIJAYAKUMAR</v>
      </c>
      <c r="K121" s="70"/>
      <c r="L121" s="61" t="s">
        <v>252</v>
      </c>
      <c r="M121" s="63"/>
      <c r="N121" s="49"/>
      <c r="O121" s="62"/>
      <c r="P121" s="49"/>
      <c r="Q121" s="50"/>
      <c r="R121" s="52"/>
    </row>
    <row r="122" s="5" customFormat="1" ht="9.6" customHeight="1" spans="1:18">
      <c r="A122" s="54" t="s">
        <v>356</v>
      </c>
      <c r="B122" s="43"/>
      <c r="C122" s="43" t="str">
        <f>'[1]WOMEN Qly'!C122</f>
        <v/>
      </c>
      <c r="D122" s="44">
        <f>'[1]WOMEN Qly'!D122</f>
        <v>0</v>
      </c>
      <c r="E122" s="43" t="str">
        <f>'[1]WOMEN Qly'!E122</f>
        <v> KESHMEYA VIJAYAKUMAR</v>
      </c>
      <c r="F122" s="43">
        <f>'[1]WOMEN Qly'!F122</f>
        <v>435066</v>
      </c>
      <c r="G122" s="43">
        <f>'[1]WOMEN Qly'!G122</f>
        <v>0</v>
      </c>
      <c r="H122" s="43" t="str">
        <f>'[1]WOMEN Qly'!H122</f>
        <v>KA </v>
      </c>
      <c r="I122" s="55"/>
      <c r="J122" s="56"/>
      <c r="K122" s="50"/>
      <c r="L122" s="71"/>
      <c r="M122" s="72"/>
      <c r="N122" s="64" t="s">
        <v>65</v>
      </c>
      <c r="O122" s="65"/>
      <c r="P122" s="59" t="str">
        <f>$E$126</f>
        <v>DIVA BHATIA</v>
      </c>
      <c r="Q122" s="48"/>
      <c r="R122" s="52"/>
    </row>
    <row r="123" s="5" customFormat="1" ht="9.6" customHeight="1" spans="1:18">
      <c r="A123" s="54" t="s">
        <v>357</v>
      </c>
      <c r="B123" s="43"/>
      <c r="C123" s="43">
        <f>'[1]WOMEN Qly'!C123</f>
        <v>170</v>
      </c>
      <c r="D123" s="44">
        <f>'[1]WOMEN Qly'!D123</f>
        <v>0</v>
      </c>
      <c r="E123" s="43" t="str">
        <f>'[1]WOMEN Qly'!E123</f>
        <v>TOHIPKA GANGBOIR S D</v>
      </c>
      <c r="F123" s="43">
        <f>'[1]WOMEN Qly'!F123</f>
        <v>428199</v>
      </c>
      <c r="G123" s="43">
        <f>'[1]WOMEN Qly'!G123</f>
        <v>0</v>
      </c>
      <c r="H123" s="43" t="str">
        <f>'[1]WOMEN Qly'!H123</f>
        <v>(AP)</v>
      </c>
      <c r="I123" s="46"/>
      <c r="J123" s="59" t="str">
        <f>$E$123</f>
        <v>TOHIPKA GANGBOIR S D</v>
      </c>
      <c r="K123" s="48"/>
      <c r="L123" s="49"/>
      <c r="M123" s="50"/>
      <c r="N123" s="49"/>
      <c r="O123" s="62"/>
      <c r="P123" s="61" t="s">
        <v>161</v>
      </c>
      <c r="Q123" s="63"/>
      <c r="R123" s="52"/>
    </row>
    <row r="124" s="5" customFormat="1" ht="9.6" customHeight="1" spans="1:18">
      <c r="A124" s="54" t="s">
        <v>358</v>
      </c>
      <c r="B124" s="43"/>
      <c r="C124" s="43" t="str">
        <f>'[1]WOMEN Qly'!C124</f>
        <v/>
      </c>
      <c r="D124" s="44">
        <f>'[1]WOMEN Qly'!D124</f>
        <v>0</v>
      </c>
      <c r="E124" s="43" t="str">
        <f>'[1]WOMEN Qly'!E124</f>
        <v>BYE</v>
      </c>
      <c r="F124" s="43" t="str">
        <f>'[1]WOMEN Qly'!F124</f>
        <v/>
      </c>
      <c r="G124" s="43">
        <f>'[1]WOMEN Qly'!G124</f>
        <v>0</v>
      </c>
      <c r="H124" s="43" t="str">
        <f>'[1]WOMEN Qly'!H124</f>
        <v/>
      </c>
      <c r="I124" s="55"/>
      <c r="J124" s="56"/>
      <c r="K124" s="57"/>
      <c r="L124" s="59" t="str">
        <f>$E$126</f>
        <v>DIVA BHATIA</v>
      </c>
      <c r="M124" s="48"/>
      <c r="N124" s="49"/>
      <c r="O124" s="62"/>
      <c r="P124" s="49"/>
      <c r="Q124" s="63"/>
      <c r="R124" s="52"/>
    </row>
    <row r="125" s="5" customFormat="1" ht="9.6" customHeight="1" spans="1:18">
      <c r="A125" s="54" t="s">
        <v>359</v>
      </c>
      <c r="B125" s="43"/>
      <c r="C125" s="43" t="str">
        <f>'[1]WOMEN Qly'!C125</f>
        <v/>
      </c>
      <c r="D125" s="44">
        <f>'[1]WOMEN Qly'!D125</f>
        <v>0</v>
      </c>
      <c r="E125" s="43" t="str">
        <f>'[1]WOMEN Qly'!E125</f>
        <v> SREE SASTHAYINI VELMANIKANDAN</v>
      </c>
      <c r="F125" s="43">
        <f>'[1]WOMEN Qly'!F125</f>
        <v>427950</v>
      </c>
      <c r="G125" s="43">
        <f>'[1]WOMEN Qly'!G125</f>
        <v>0</v>
      </c>
      <c r="H125" s="43" t="str">
        <f>'[1]WOMEN Qly'!H125</f>
        <v>KL</v>
      </c>
      <c r="I125" s="46"/>
      <c r="J125" s="59" t="str">
        <f>$E$126</f>
        <v>DIVA BHATIA</v>
      </c>
      <c r="K125" s="60"/>
      <c r="L125" s="61" t="s">
        <v>295</v>
      </c>
      <c r="M125" s="62"/>
      <c r="N125" s="49"/>
      <c r="O125" s="62"/>
      <c r="P125" s="49"/>
      <c r="Q125" s="63"/>
      <c r="R125" s="52"/>
    </row>
    <row r="126" s="5" customFormat="1" ht="9.6" customHeight="1" spans="1:18">
      <c r="A126" s="54" t="s">
        <v>360</v>
      </c>
      <c r="B126" s="43"/>
      <c r="C126" s="43">
        <f>'[1]WOMEN Qly'!C126</f>
        <v>127</v>
      </c>
      <c r="D126" s="44">
        <f>'[1]WOMEN Qly'!D126</f>
        <v>0</v>
      </c>
      <c r="E126" s="43" t="str">
        <f>'[1]WOMEN Qly'!E126</f>
        <v>DIVA BHATIA</v>
      </c>
      <c r="F126" s="43">
        <f>'[1]WOMEN Qly'!F126</f>
        <v>430248</v>
      </c>
      <c r="G126" s="43">
        <f>'[1]WOMEN Qly'!G126</f>
        <v>0</v>
      </c>
      <c r="H126" s="43" t="str">
        <f>'[1]WOMEN Qly'!H126</f>
        <v>(UP)</v>
      </c>
      <c r="I126" s="55"/>
      <c r="J126" s="61" t="s">
        <v>254</v>
      </c>
      <c r="K126" s="63"/>
      <c r="L126" s="64" t="s">
        <v>65</v>
      </c>
      <c r="M126" s="65"/>
      <c r="N126" s="59" t="str">
        <f>$E$126</f>
        <v>DIVA BHATIA</v>
      </c>
      <c r="O126" s="70"/>
      <c r="P126" s="49"/>
      <c r="Q126" s="63"/>
      <c r="R126" s="52"/>
    </row>
    <row r="127" s="5" customFormat="1" ht="9.6" customHeight="1" spans="1:18">
      <c r="A127" s="54" t="s">
        <v>361</v>
      </c>
      <c r="B127" s="43"/>
      <c r="C127" s="43" t="str">
        <f>'[1]WOMEN Qly'!C127</f>
        <v/>
      </c>
      <c r="D127" s="44">
        <f>'[1]WOMEN Qly'!D127</f>
        <v>0</v>
      </c>
      <c r="E127" s="43" t="str">
        <f>'[1]WOMEN Qly'!E127</f>
        <v>BYE</v>
      </c>
      <c r="F127" s="43" t="str">
        <f>'[1]WOMEN Qly'!F127</f>
        <v/>
      </c>
      <c r="G127" s="43">
        <f>'[1]WOMEN Qly'!G127</f>
        <v>0</v>
      </c>
      <c r="H127" s="43" t="str">
        <f>'[1]WOMEN Qly'!H127</f>
        <v/>
      </c>
      <c r="I127" s="46"/>
      <c r="J127" s="59" t="str">
        <f>$E$128</f>
        <v>NIDI BUVILA SREENIVASA</v>
      </c>
      <c r="K127" s="48"/>
      <c r="L127" s="66"/>
      <c r="M127" s="67"/>
      <c r="N127" s="61" t="s">
        <v>362</v>
      </c>
      <c r="O127" s="50"/>
      <c r="P127" s="49"/>
      <c r="Q127" s="63"/>
      <c r="R127" s="52"/>
    </row>
    <row r="128" s="5" customFormat="1" ht="9.6" customHeight="1" spans="1:18">
      <c r="A128" s="54" t="s">
        <v>363</v>
      </c>
      <c r="B128" s="43"/>
      <c r="C128" s="43">
        <f>'[1]WOMEN Qly'!C128</f>
        <v>160</v>
      </c>
      <c r="D128" s="44">
        <f>'[1]WOMEN Qly'!D128</f>
        <v>0</v>
      </c>
      <c r="E128" s="43" t="str">
        <f>'[1]WOMEN Qly'!E128</f>
        <v>NIDI BUVILA SREENIVASA</v>
      </c>
      <c r="F128" s="43">
        <f>'[1]WOMEN Qly'!F128</f>
        <v>426995</v>
      </c>
      <c r="G128" s="43">
        <f>'[1]WOMEN Qly'!G128</f>
        <v>0</v>
      </c>
      <c r="H128" s="43" t="str">
        <f>'[1]WOMEN Qly'!H128</f>
        <v>(KA)</v>
      </c>
      <c r="I128" s="55"/>
      <c r="J128" s="56"/>
      <c r="K128" s="57"/>
      <c r="L128" s="59" t="str">
        <f>$E$130</f>
        <v>ARZAN KHORAKIWALA</v>
      </c>
      <c r="M128" s="69"/>
      <c r="N128" s="49"/>
      <c r="O128" s="50"/>
      <c r="P128" s="49"/>
      <c r="Q128" s="63"/>
      <c r="R128" s="52"/>
    </row>
    <row r="129" s="5" customFormat="1" ht="9.6" customHeight="1" spans="1:18">
      <c r="A129" s="54" t="s">
        <v>364</v>
      </c>
      <c r="B129" s="43"/>
      <c r="C129" s="43" t="str">
        <f>'[1]WOMEN Qly'!C129</f>
        <v/>
      </c>
      <c r="D129" s="44">
        <f>'[1]WOMEN Qly'!D129</f>
        <v>0</v>
      </c>
      <c r="E129" s="43" t="str">
        <f>'[1]WOMEN Qly'!E129</f>
        <v>BYE</v>
      </c>
      <c r="F129" s="43" t="str">
        <f>'[1]WOMEN Qly'!F129</f>
        <v/>
      </c>
      <c r="G129" s="43">
        <f>'[1]WOMEN Qly'!G129</f>
        <v>0</v>
      </c>
      <c r="H129" s="43" t="str">
        <f>'[1]WOMEN Qly'!H129</f>
        <v/>
      </c>
      <c r="I129" s="46"/>
      <c r="J129" s="59" t="str">
        <f>$E$130</f>
        <v>ARZAN KHORAKIWALA</v>
      </c>
      <c r="K129" s="70"/>
      <c r="L129" s="61" t="s">
        <v>365</v>
      </c>
      <c r="M129" s="63"/>
      <c r="N129" s="49"/>
      <c r="O129" s="50"/>
      <c r="P129" s="49"/>
      <c r="Q129" s="63"/>
      <c r="R129" s="52"/>
    </row>
    <row r="130" s="5" customFormat="1" ht="9.6" customHeight="1" spans="1:18">
      <c r="A130" s="42" t="s">
        <v>366</v>
      </c>
      <c r="B130" s="43"/>
      <c r="C130" s="43">
        <f>'[1]WOMEN Qly'!C130</f>
        <v>101</v>
      </c>
      <c r="D130" s="44">
        <v>11</v>
      </c>
      <c r="E130" s="45" t="str">
        <f>'[1]WOMEN Qly'!E130</f>
        <v>ARZAN KHORAKIWALA</v>
      </c>
      <c r="F130" s="45">
        <f>'[1]WOMEN Qly'!F130</f>
        <v>426728</v>
      </c>
      <c r="G130" s="45">
        <f>'[1]WOMEN Qly'!G130</f>
        <v>0</v>
      </c>
      <c r="H130" s="45" t="str">
        <f>'[1]WOMEN Qly'!H130</f>
        <v>(KA)</v>
      </c>
      <c r="I130" s="55"/>
      <c r="J130" s="56"/>
      <c r="K130" s="50"/>
      <c r="L130" s="71"/>
      <c r="M130" s="72"/>
      <c r="N130" s="71"/>
      <c r="O130" s="63"/>
      <c r="P130" s="71"/>
      <c r="Q130" s="63"/>
      <c r="R130" s="52"/>
    </row>
    <row r="131" s="5" customFormat="1" ht="9.6" customHeight="1" spans="1:18">
      <c r="A131" s="42" t="s">
        <v>367</v>
      </c>
      <c r="B131" s="43"/>
      <c r="C131" s="43">
        <f>'[1]WOMEN Qly'!C131</f>
        <v>88</v>
      </c>
      <c r="D131" s="44">
        <v>8</v>
      </c>
      <c r="E131" s="45" t="str">
        <f>'[1]WOMEN Qly'!E131</f>
        <v>VASUNDRA BALAJEE</v>
      </c>
      <c r="F131" s="45">
        <f>'[1]WOMEN Qly'!F131</f>
        <v>431977</v>
      </c>
      <c r="G131" s="45">
        <f>'[1]WOMEN Qly'!G131</f>
        <v>0</v>
      </c>
      <c r="H131" s="45" t="str">
        <f>'[1]WOMEN Qly'!H131</f>
        <v>(TN)</v>
      </c>
      <c r="I131" s="46"/>
      <c r="J131" s="47" t="str">
        <f>$E$131</f>
        <v>VASUNDRA BALAJEE</v>
      </c>
      <c r="K131" s="48"/>
      <c r="L131" s="49"/>
      <c r="M131" s="50"/>
      <c r="N131" s="49"/>
      <c r="O131" s="50"/>
      <c r="P131" s="49"/>
      <c r="Q131" s="63"/>
      <c r="R131" s="52"/>
    </row>
    <row r="132" s="5" customFormat="1" ht="9.6" customHeight="1" spans="1:18">
      <c r="A132" s="54" t="s">
        <v>368</v>
      </c>
      <c r="B132" s="43"/>
      <c r="C132" s="43" t="str">
        <f>'[1]WOMEN Qly'!C132</f>
        <v/>
      </c>
      <c r="D132" s="44">
        <f>'[1]WOMEN Qly'!D132</f>
        <v>0</v>
      </c>
      <c r="E132" s="43" t="str">
        <f>'[1]WOMEN Qly'!E132</f>
        <v>BYE</v>
      </c>
      <c r="F132" s="43" t="str">
        <f>'[1]WOMEN Qly'!F132</f>
        <v/>
      </c>
      <c r="G132" s="43">
        <f>'[1]WOMEN Qly'!G132</f>
        <v>0</v>
      </c>
      <c r="H132" s="43" t="str">
        <f>'[1]WOMEN Qly'!H132</f>
        <v/>
      </c>
      <c r="I132" s="55"/>
      <c r="J132" s="56"/>
      <c r="K132" s="57"/>
      <c r="L132" s="47" t="str">
        <f>$E$131</f>
        <v>VASUNDRA BALAJEE</v>
      </c>
      <c r="M132" s="48"/>
      <c r="N132" s="49"/>
      <c r="O132" s="50"/>
      <c r="P132" s="49"/>
      <c r="Q132" s="63"/>
      <c r="R132" s="52"/>
    </row>
    <row r="133" s="5" customFormat="1" ht="9.6" customHeight="1" spans="1:18">
      <c r="A133" s="54" t="s">
        <v>369</v>
      </c>
      <c r="B133" s="43"/>
      <c r="C133" s="43" t="str">
        <f>'[1]WOMEN Qly'!C133</f>
        <v/>
      </c>
      <c r="D133" s="44">
        <f>'[1]WOMEN Qly'!D133</f>
        <v>0</v>
      </c>
      <c r="E133" s="43" t="str">
        <f>'[1]WOMEN Qly'!E133</f>
        <v> AISHVARYA MB</v>
      </c>
      <c r="F133" s="43">
        <f>'[1]WOMEN Qly'!F133</f>
        <v>426538</v>
      </c>
      <c r="G133" s="43">
        <f>'[1]WOMEN Qly'!G133</f>
        <v>0</v>
      </c>
      <c r="H133" s="43" t="str">
        <f>'[1]WOMEN Qly'!H133</f>
        <v>KA</v>
      </c>
      <c r="I133" s="46"/>
      <c r="J133" s="59" t="str">
        <f>$E$133</f>
        <v> AISHVARYA MB</v>
      </c>
      <c r="K133" s="60"/>
      <c r="L133" s="61" t="s">
        <v>234</v>
      </c>
      <c r="M133" s="62"/>
      <c r="N133" s="49"/>
      <c r="O133" s="50"/>
      <c r="P133" s="49"/>
      <c r="Q133" s="63"/>
      <c r="R133" s="52"/>
    </row>
    <row r="134" s="5" customFormat="1" ht="9.6" customHeight="1" spans="1:18">
      <c r="A134" s="54" t="s">
        <v>370</v>
      </c>
      <c r="B134" s="43"/>
      <c r="C134" s="43" t="str">
        <f>'[1]WOMEN Qly'!C134</f>
        <v/>
      </c>
      <c r="D134" s="44">
        <f>'[1]WOMEN Qly'!D134</f>
        <v>0</v>
      </c>
      <c r="E134" s="43" t="str">
        <f>'[1]WOMEN Qly'!E134</f>
        <v>BYE</v>
      </c>
      <c r="F134" s="43" t="str">
        <f>'[1]WOMEN Qly'!F134</f>
        <v/>
      </c>
      <c r="G134" s="43">
        <f>'[1]WOMEN Qly'!G134</f>
        <v>0</v>
      </c>
      <c r="H134" s="43" t="str">
        <f>'[1]WOMEN Qly'!H134</f>
        <v/>
      </c>
      <c r="I134" s="55"/>
      <c r="J134" s="56"/>
      <c r="K134" s="63"/>
      <c r="L134" s="64" t="s">
        <v>65</v>
      </c>
      <c r="M134" s="65"/>
      <c r="N134" s="59" t="str">
        <f>$E$137</f>
        <v>DIYA RAMESH</v>
      </c>
      <c r="O134" s="48"/>
      <c r="P134" s="49"/>
      <c r="Q134" s="50"/>
      <c r="R134" s="52"/>
    </row>
    <row r="135" s="5" customFormat="1" ht="9.6" customHeight="1" spans="1:18">
      <c r="A135" s="54" t="s">
        <v>371</v>
      </c>
      <c r="B135" s="43"/>
      <c r="C135" s="43">
        <f>'[1]WOMEN Qly'!C135</f>
        <v>304</v>
      </c>
      <c r="D135" s="44">
        <f>'[1]WOMEN Qly'!D135</f>
        <v>0</v>
      </c>
      <c r="E135" s="43" t="str">
        <f>'[1]WOMEN Qly'!E135</f>
        <v>SNEH  NANDAL</v>
      </c>
      <c r="F135" s="43">
        <f>'[1]WOMEN Qly'!F135</f>
        <v>427197</v>
      </c>
      <c r="G135" s="43">
        <f>'[1]WOMEN Qly'!G135</f>
        <v>0</v>
      </c>
      <c r="H135" s="43" t="str">
        <f>'[1]WOMEN Qly'!H135</f>
        <v>(DL)</v>
      </c>
      <c r="I135" s="46"/>
      <c r="J135" s="59" t="str">
        <f>$E$135</f>
        <v>SNEH  NANDAL</v>
      </c>
      <c r="K135" s="48"/>
      <c r="L135" s="66"/>
      <c r="M135" s="67"/>
      <c r="N135" s="61" t="s">
        <v>276</v>
      </c>
      <c r="O135" s="68"/>
      <c r="P135" s="49"/>
      <c r="Q135" s="50"/>
      <c r="R135" s="52"/>
    </row>
    <row r="136" s="5" customFormat="1" ht="9.6" customHeight="1" spans="1:18">
      <c r="A136" s="54" t="s">
        <v>372</v>
      </c>
      <c r="B136" s="43"/>
      <c r="C136" s="43" t="str">
        <f>'[1]WOMEN Qly'!C136</f>
        <v/>
      </c>
      <c r="D136" s="44">
        <f>'[1]WOMEN Qly'!D136</f>
        <v>0</v>
      </c>
      <c r="E136" s="43" t="str">
        <f>'[1]WOMEN Qly'!E136</f>
        <v>BYE</v>
      </c>
      <c r="F136" s="43" t="str">
        <f>'[1]WOMEN Qly'!F136</f>
        <v/>
      </c>
      <c r="G136" s="43">
        <f>'[1]WOMEN Qly'!G136</f>
        <v>0</v>
      </c>
      <c r="H136" s="43" t="str">
        <f>'[1]WOMEN Qly'!H136</f>
        <v/>
      </c>
      <c r="I136" s="55"/>
      <c r="J136" s="56"/>
      <c r="K136" s="57"/>
      <c r="L136" s="59" t="str">
        <f>$E$137</f>
        <v>DIYA RAMESH</v>
      </c>
      <c r="M136" s="69"/>
      <c r="N136" s="49"/>
      <c r="O136" s="62"/>
      <c r="P136" s="49"/>
      <c r="Q136" s="50"/>
      <c r="R136" s="52"/>
    </row>
    <row r="137" s="5" customFormat="1" ht="9.6" customHeight="1" spans="1:18">
      <c r="A137" s="54" t="s">
        <v>373</v>
      </c>
      <c r="B137" s="43"/>
      <c r="C137" s="43">
        <f>'[1]WOMEN Qly'!C137</f>
        <v>267</v>
      </c>
      <c r="D137" s="44">
        <f>'[1]WOMEN Qly'!D137</f>
        <v>0</v>
      </c>
      <c r="E137" s="43" t="str">
        <f>'[1]WOMEN Qly'!E137</f>
        <v>DIYA RAMESH</v>
      </c>
      <c r="F137" s="43">
        <f>'[1]WOMEN Qly'!F137</f>
        <v>433598</v>
      </c>
      <c r="G137" s="43">
        <f>'[1]WOMEN Qly'!G137</f>
        <v>0</v>
      </c>
      <c r="H137" s="43" t="str">
        <f>'[1]WOMEN Qly'!H137</f>
        <v>(TN)</v>
      </c>
      <c r="I137" s="46"/>
      <c r="J137" s="59" t="str">
        <f>$E$137</f>
        <v>DIYA RAMESH</v>
      </c>
      <c r="K137" s="70"/>
      <c r="L137" s="61" t="s">
        <v>188</v>
      </c>
      <c r="M137" s="63"/>
      <c r="N137" s="49"/>
      <c r="O137" s="62"/>
      <c r="P137" s="49"/>
      <c r="Q137" s="50"/>
      <c r="R137" s="52"/>
    </row>
    <row r="138" s="5" customFormat="1" ht="9.6" customHeight="1" spans="1:18">
      <c r="A138" s="54" t="s">
        <v>374</v>
      </c>
      <c r="B138" s="43"/>
      <c r="C138" s="43" t="str">
        <f>'[1]WOMEN Qly'!C138</f>
        <v/>
      </c>
      <c r="D138" s="44">
        <f>'[1]WOMEN Qly'!D138</f>
        <v>0</v>
      </c>
      <c r="E138" s="43" t="str">
        <f>'[1]WOMEN Qly'!E138</f>
        <v>BYE</v>
      </c>
      <c r="F138" s="43" t="str">
        <f>'[1]WOMEN Qly'!F138</f>
        <v/>
      </c>
      <c r="G138" s="43">
        <f>'[1]WOMEN Qly'!G138</f>
        <v>0</v>
      </c>
      <c r="H138" s="43" t="str">
        <f>'[1]WOMEN Qly'!H138</f>
        <v/>
      </c>
      <c r="I138" s="55"/>
      <c r="J138" s="56"/>
      <c r="K138" s="50"/>
      <c r="L138" s="71"/>
      <c r="M138" s="72"/>
      <c r="N138" s="64" t="s">
        <v>65</v>
      </c>
      <c r="O138" s="65"/>
      <c r="P138" s="59" t="str">
        <f>$E$137</f>
        <v>DIYA RAMESH</v>
      </c>
      <c r="Q138" s="48"/>
      <c r="R138" s="52"/>
    </row>
    <row r="139" s="5" customFormat="1" ht="9.6" customHeight="1" spans="1:18">
      <c r="A139" s="54" t="s">
        <v>375</v>
      </c>
      <c r="B139" s="43"/>
      <c r="C139" s="43" t="str">
        <f>'[1]WOMEN Qly'!C139</f>
        <v/>
      </c>
      <c r="D139" s="44">
        <f>'[1]WOMEN Qly'!D139</f>
        <v>0</v>
      </c>
      <c r="E139" s="43" t="str">
        <f>'[1]WOMEN Qly'!E139</f>
        <v> JOSHITHA SANTHANA KRISHNAN</v>
      </c>
      <c r="F139" s="43">
        <f>'[1]WOMEN Qly'!F139</f>
        <v>435572</v>
      </c>
      <c r="G139" s="43">
        <f>'[1]WOMEN Qly'!G139</f>
        <v>0</v>
      </c>
      <c r="H139" s="43" t="str">
        <f>'[1]WOMEN Qly'!H139</f>
        <v>AS</v>
      </c>
      <c r="I139" s="46"/>
      <c r="J139" s="59" t="str">
        <f>$E$139</f>
        <v> JOSHITHA SANTHANA KRISHNAN</v>
      </c>
      <c r="K139" s="48"/>
      <c r="L139" s="49"/>
      <c r="M139" s="50"/>
      <c r="N139" s="49"/>
      <c r="O139" s="62"/>
      <c r="P139" s="61" t="s">
        <v>215</v>
      </c>
      <c r="Q139" s="63"/>
      <c r="R139" s="52"/>
    </row>
    <row r="140" s="5" customFormat="1" ht="9.6" customHeight="1" spans="1:18">
      <c r="A140" s="54" t="s">
        <v>376</v>
      </c>
      <c r="B140" s="43"/>
      <c r="C140" s="43">
        <f>'[1]WOMEN Qly'!C140</f>
        <v>240</v>
      </c>
      <c r="D140" s="44">
        <f>'[1]WOMEN Qly'!D140</f>
        <v>0</v>
      </c>
      <c r="E140" s="43" t="str">
        <f>'[1]WOMEN Qly'!E140</f>
        <v>DEVASREE  T V</v>
      </c>
      <c r="F140" s="43">
        <f>'[1]WOMEN Qly'!F140</f>
        <v>422944</v>
      </c>
      <c r="G140" s="43">
        <f>'[1]WOMEN Qly'!G140</f>
        <v>0</v>
      </c>
      <c r="H140" s="43" t="str">
        <f>'[1]WOMEN Qly'!H140</f>
        <v>(TN)</v>
      </c>
      <c r="I140" s="55"/>
      <c r="J140" s="61" t="s">
        <v>234</v>
      </c>
      <c r="K140" s="57"/>
      <c r="L140" s="43" t="str">
        <f>$E$142</f>
        <v>AARTHI MUNIYAN</v>
      </c>
      <c r="M140" s="48"/>
      <c r="N140" s="49"/>
      <c r="O140" s="62"/>
      <c r="P140" s="49"/>
      <c r="Q140" s="63"/>
      <c r="R140" s="52"/>
    </row>
    <row r="141" s="5" customFormat="1" ht="9.6" customHeight="1" spans="1:18">
      <c r="A141" s="54" t="s">
        <v>377</v>
      </c>
      <c r="B141" s="43"/>
      <c r="C141" s="43" t="str">
        <f>'[1]WOMEN Qly'!C141</f>
        <v/>
      </c>
      <c r="D141" s="44">
        <f>'[1]WOMEN Qly'!D141</f>
        <v>0</v>
      </c>
      <c r="E141" s="43" t="str">
        <f>'[1]WOMEN Qly'!E141</f>
        <v>BYE</v>
      </c>
      <c r="F141" s="43" t="str">
        <f>'[1]WOMEN Qly'!F141</f>
        <v/>
      </c>
      <c r="G141" s="43">
        <f>'[1]WOMEN Qly'!G141</f>
        <v>0</v>
      </c>
      <c r="H141" s="43" t="str">
        <f>'[1]WOMEN Qly'!H141</f>
        <v/>
      </c>
      <c r="I141" s="46"/>
      <c r="J141" s="43" t="str">
        <f>$E$142</f>
        <v>AARTHI MUNIYAN</v>
      </c>
      <c r="K141" s="60"/>
      <c r="L141" s="61" t="s">
        <v>378</v>
      </c>
      <c r="M141" s="62"/>
      <c r="N141" s="49"/>
      <c r="O141" s="62"/>
      <c r="P141" s="49"/>
      <c r="Q141" s="63"/>
      <c r="R141" s="52"/>
    </row>
    <row r="142" s="5" customFormat="1" ht="9.6" customHeight="1" spans="1:18">
      <c r="A142" s="54" t="s">
        <v>379</v>
      </c>
      <c r="B142" s="43"/>
      <c r="C142" s="43">
        <f>'[1]WOMEN Qly'!C142</f>
        <v>222</v>
      </c>
      <c r="D142" s="44">
        <f>'[1]WOMEN Qly'!D142</f>
        <v>0</v>
      </c>
      <c r="E142" s="43" t="str">
        <f>'[1]WOMEN Qly'!E142</f>
        <v>AARTHI MUNIYAN</v>
      </c>
      <c r="F142" s="43">
        <f>'[1]WOMEN Qly'!F142</f>
        <v>409171</v>
      </c>
      <c r="G142" s="43">
        <f>'[1]WOMEN Qly'!G142</f>
        <v>0</v>
      </c>
      <c r="H142" s="43" t="str">
        <f>'[1]WOMEN Qly'!H142</f>
        <v>(TN)</v>
      </c>
      <c r="I142" s="55"/>
      <c r="J142" s="56"/>
      <c r="K142" s="63"/>
      <c r="L142" s="64" t="s">
        <v>65</v>
      </c>
      <c r="M142" s="65"/>
      <c r="N142" s="59" t="str">
        <f>$E$146</f>
        <v>BELA S TAMHANKAR  </v>
      </c>
      <c r="O142" s="70"/>
      <c r="P142" s="49"/>
      <c r="Q142" s="63"/>
      <c r="R142" s="52"/>
    </row>
    <row r="143" s="5" customFormat="1" ht="9.6" customHeight="1" spans="1:18">
      <c r="A143" s="54" t="s">
        <v>380</v>
      </c>
      <c r="B143" s="43"/>
      <c r="C143" s="43" t="str">
        <f>'[1]WOMEN Qly'!C143</f>
        <v/>
      </c>
      <c r="D143" s="44">
        <f>'[1]WOMEN Qly'!D143</f>
        <v>0</v>
      </c>
      <c r="E143" s="43" t="str">
        <f>'[1]WOMEN Qly'!E143</f>
        <v>BYE</v>
      </c>
      <c r="F143" s="43" t="str">
        <f>'[1]WOMEN Qly'!F143</f>
        <v/>
      </c>
      <c r="G143" s="43">
        <f>'[1]WOMEN Qly'!G143</f>
        <v>0</v>
      </c>
      <c r="H143" s="43" t="str">
        <f>'[1]WOMEN Qly'!H143</f>
        <v/>
      </c>
      <c r="I143" s="46"/>
      <c r="J143" s="59" t="str">
        <f>$E$144</f>
        <v> KAAJAL RAMISHEEY</v>
      </c>
      <c r="K143" s="48"/>
      <c r="L143" s="66"/>
      <c r="M143" s="67"/>
      <c r="N143" s="61" t="s">
        <v>353</v>
      </c>
      <c r="O143" s="50"/>
      <c r="P143" s="49"/>
      <c r="Q143" s="50"/>
      <c r="R143" s="52"/>
    </row>
    <row r="144" s="5" customFormat="1" ht="9.6" customHeight="1" spans="1:18">
      <c r="A144" s="54" t="s">
        <v>381</v>
      </c>
      <c r="B144" s="43"/>
      <c r="C144" s="43" t="str">
        <f>'[1]WOMEN Qly'!C144</f>
        <v/>
      </c>
      <c r="D144" s="44">
        <f>'[1]WOMEN Qly'!D144</f>
        <v>0</v>
      </c>
      <c r="E144" s="43" t="str">
        <f>'[1]WOMEN Qly'!E144</f>
        <v> KAAJAL RAMISHEEY</v>
      </c>
      <c r="F144" s="43">
        <f>'[1]WOMEN Qly'!F144</f>
        <v>428580</v>
      </c>
      <c r="G144" s="43">
        <f>'[1]WOMEN Qly'!G144</f>
        <v>0</v>
      </c>
      <c r="H144" s="43" t="str">
        <f>'[1]WOMEN Qly'!H144</f>
        <v>TN</v>
      </c>
      <c r="I144" s="55"/>
      <c r="J144" s="56"/>
      <c r="K144" s="57"/>
      <c r="L144" s="59" t="str">
        <f>$E$146</f>
        <v>BELA S TAMHANKAR  </v>
      </c>
      <c r="M144" s="69"/>
      <c r="N144" s="49"/>
      <c r="O144" s="50"/>
      <c r="P144" s="49"/>
      <c r="Q144" s="50"/>
      <c r="R144" s="52"/>
    </row>
    <row r="145" s="5" customFormat="1" ht="9.6" customHeight="1" spans="1:20">
      <c r="A145" s="54" t="s">
        <v>382</v>
      </c>
      <c r="B145" s="43"/>
      <c r="C145" s="43" t="str">
        <f>'[1]WOMEN Qly'!C145</f>
        <v/>
      </c>
      <c r="D145" s="44">
        <f>'[1]WOMEN Qly'!D145</f>
        <v>0</v>
      </c>
      <c r="E145" s="43" t="str">
        <f>'[1]WOMEN Qly'!E145</f>
        <v>BYE</v>
      </c>
      <c r="F145" s="43" t="str">
        <f>'[1]WOMEN Qly'!F145</f>
        <v/>
      </c>
      <c r="G145" s="43">
        <f>'[1]WOMEN Qly'!G145</f>
        <v>0</v>
      </c>
      <c r="H145" s="43" t="str">
        <f>'[1]WOMEN Qly'!H145</f>
        <v/>
      </c>
      <c r="I145" s="46"/>
      <c r="J145" s="59" t="str">
        <f>$E$146</f>
        <v>BELA S TAMHANKAR  </v>
      </c>
      <c r="K145" s="70"/>
      <c r="L145" s="61" t="s">
        <v>383</v>
      </c>
      <c r="M145" s="63"/>
      <c r="N145" s="49"/>
      <c r="O145" s="50"/>
      <c r="P145" s="49"/>
      <c r="Q145" s="50"/>
      <c r="R145" s="52"/>
    </row>
    <row r="146" s="5" customFormat="1" ht="9.6" customHeight="1" spans="1:20">
      <c r="A146" s="42" t="s">
        <v>384</v>
      </c>
      <c r="B146" s="43"/>
      <c r="C146" s="43">
        <f>'[1]WOMEN Qly'!C146</f>
        <v>103</v>
      </c>
      <c r="D146" s="44">
        <v>12</v>
      </c>
      <c r="E146" s="45" t="str">
        <f>'[1]WOMEN Qly'!E146</f>
        <v>BELA S TAMHANKAR  </v>
      </c>
      <c r="F146" s="45">
        <f>'[1]WOMEN Qly'!F146</f>
        <v>415935</v>
      </c>
      <c r="G146" s="45">
        <f>'[1]WOMEN Qly'!G146</f>
        <v>0</v>
      </c>
      <c r="H146" s="45" t="str">
        <f>'[1]WOMEN Qly'!H146</f>
        <v>(MH)</v>
      </c>
      <c r="I146" s="55"/>
      <c r="J146" s="56"/>
      <c r="K146" s="50"/>
      <c r="L146" s="71"/>
      <c r="M146" s="72"/>
      <c r="N146" s="71"/>
      <c r="O146" s="63"/>
      <c r="P146" s="49"/>
      <c r="Q146" s="50"/>
      <c r="R146" s="52"/>
    </row>
    <row r="147" s="5" customFormat="1" ht="3" customHeight="1" spans="1:20">
      <c r="A147" s="80"/>
      <c r="B147" s="81"/>
      <c r="C147" s="81">
        <f>'[1]WOMEN Qly'!C147</f>
        <v>0</v>
      </c>
      <c r="D147" s="82">
        <f>'[1]WOMEN Qly'!D147</f>
        <v>0</v>
      </c>
      <c r="E147" s="83">
        <f>'[1]WOMEN Qly'!E147</f>
        <v>0</v>
      </c>
      <c r="F147" s="83">
        <f>'[1]WOMEN Qly'!F147</f>
        <v>0</v>
      </c>
      <c r="G147" s="84">
        <f>'[1]WOMEN Qly'!G147</f>
        <v>0</v>
      </c>
      <c r="H147" s="83">
        <f>'[1]WOMEN Qly'!H147</f>
        <v>0</v>
      </c>
      <c r="I147" s="85"/>
      <c r="J147" s="86"/>
      <c r="K147" s="87"/>
      <c r="L147" s="86"/>
      <c r="M147" s="88"/>
      <c r="N147" s="86"/>
      <c r="O147" s="87"/>
      <c r="P147" s="86"/>
      <c r="Q147" s="87"/>
      <c r="R147" s="52"/>
    </row>
    <row r="148" s="6" customFormat="1" ht="10.5" customHeight="1" spans="1:20">
      <c r="A148" s="89" t="s">
        <v>76</v>
      </c>
      <c r="B148" s="90"/>
      <c r="C148" s="91"/>
      <c r="D148" s="92" t="s">
        <v>77</v>
      </c>
      <c r="E148" s="139" t="s">
        <v>179</v>
      </c>
      <c r="F148" s="92" t="s">
        <v>77</v>
      </c>
      <c r="G148" s="94" t="s">
        <v>179</v>
      </c>
      <c r="H148" s="95"/>
      <c r="I148" s="92" t="s">
        <v>77</v>
      </c>
      <c r="J148" s="96" t="s">
        <v>180</v>
      </c>
      <c r="K148" s="97"/>
      <c r="L148" s="96" t="s">
        <v>80</v>
      </c>
      <c r="M148" s="98"/>
      <c r="N148" s="99" t="s">
        <v>81</v>
      </c>
      <c r="O148" s="99"/>
      <c r="P148" s="99" t="s">
        <v>385</v>
      </c>
      <c r="Q148" s="98"/>
    </row>
    <row r="149" s="6" customFormat="1" ht="9" customHeight="1" spans="1:20">
      <c r="A149" s="102" t="s">
        <v>83</v>
      </c>
      <c r="B149" s="103"/>
      <c r="C149" s="104">
        <f t="shared" ref="C149:C156" si="0">C73</f>
        <v>0</v>
      </c>
      <c r="D149" s="105">
        <f>'WOMEN Qly'!D73</f>
        <v>1</v>
      </c>
      <c r="E149" s="103" t="str">
        <f>$E$7</f>
        <v>DEEPSHIKA VINAYAGAMURTHY</v>
      </c>
      <c r="F149" s="105">
        <f>'WOMEN Qly'!F73</f>
        <v>9</v>
      </c>
      <c r="G149" s="103" t="str">
        <f>$E$98</f>
        <v>SAI ANANYA VARANASI</v>
      </c>
      <c r="H149" s="123"/>
      <c r="I149" s="109" t="s">
        <v>84</v>
      </c>
      <c r="J149" s="103"/>
      <c r="K149" s="110"/>
      <c r="L149" s="103"/>
      <c r="M149" s="111"/>
      <c r="N149" s="112" t="s">
        <v>181</v>
      </c>
      <c r="O149" s="113"/>
      <c r="P149" s="113"/>
      <c r="Q149" s="151"/>
    </row>
    <row r="150" s="6" customFormat="1" ht="9" customHeight="1" spans="1:20">
      <c r="A150" s="102" t="s">
        <v>86</v>
      </c>
      <c r="B150" s="103"/>
      <c r="C150" s="104">
        <f t="shared" si="0"/>
        <v>0</v>
      </c>
      <c r="D150" s="105">
        <f>'WOMEN Qly'!D74</f>
        <v>2</v>
      </c>
      <c r="E150" s="103" t="str">
        <f>$E$23</f>
        <v>ASMI NIHAR ADKAR</v>
      </c>
      <c r="F150" s="105">
        <f>'WOMEN Qly'!F74</f>
        <v>10</v>
      </c>
      <c r="G150" s="103" t="str">
        <f>$E$54</f>
        <v>AMODINI VIJAY NAIK</v>
      </c>
      <c r="H150" s="123"/>
      <c r="I150" s="109" t="s">
        <v>88</v>
      </c>
      <c r="J150" s="103"/>
      <c r="K150" s="110"/>
      <c r="L150" s="103"/>
      <c r="M150" s="111"/>
      <c r="N150" s="115">
        <f>'WOMEN Qly'!$N$74</f>
        <v>0</v>
      </c>
      <c r="O150" s="116"/>
      <c r="P150" s="117"/>
      <c r="Q150" s="134"/>
    </row>
    <row r="151" s="6" customFormat="1" ht="9" customHeight="1" spans="1:20">
      <c r="A151" s="119" t="s">
        <v>87</v>
      </c>
      <c r="B151" s="117"/>
      <c r="C151" s="120">
        <f t="shared" si="0"/>
        <v>0</v>
      </c>
      <c r="D151" s="105">
        <f>'WOMEN Qly'!D75</f>
        <v>3</v>
      </c>
      <c r="E151" s="103" t="str">
        <f>$E$39</f>
        <v>SAIYETTE RUPESH VARADKAR</v>
      </c>
      <c r="F151" s="105">
        <f>'WOMEN Qly'!F75</f>
        <v>11</v>
      </c>
      <c r="G151" s="103" t="str">
        <f>$E$130</f>
        <v>ARZAN KHORAKIWALA</v>
      </c>
      <c r="H151" s="123"/>
      <c r="I151" s="109" t="s">
        <v>92</v>
      </c>
      <c r="J151" s="103"/>
      <c r="K151" s="110"/>
      <c r="L151" s="103"/>
      <c r="M151" s="111"/>
      <c r="N151" s="112" t="s">
        <v>89</v>
      </c>
      <c r="O151" s="113"/>
      <c r="P151" s="113"/>
      <c r="Q151" s="151"/>
    </row>
    <row r="152" s="6" customFormat="1" ht="9" customHeight="1" spans="1:20">
      <c r="A152" s="121"/>
      <c r="B152" s="30"/>
      <c r="C152" s="122">
        <f t="shared" si="0"/>
        <v>0</v>
      </c>
      <c r="D152" s="105">
        <f>'WOMEN Qly'!D76</f>
        <v>4</v>
      </c>
      <c r="E152" s="103" t="str">
        <f>$E$55</f>
        <v>MEGHANA G D</v>
      </c>
      <c r="F152" s="105">
        <f>'WOMEN Qly'!F76</f>
        <v>12</v>
      </c>
      <c r="G152" s="103" t="str">
        <f>$E$146</f>
        <v>BELA S TAMHANKAR  </v>
      </c>
      <c r="H152" s="123"/>
      <c r="I152" s="109" t="s">
        <v>96</v>
      </c>
      <c r="J152" s="103"/>
      <c r="K152" s="110"/>
      <c r="L152" s="103"/>
      <c r="M152" s="111"/>
      <c r="N152" s="103" t="s">
        <v>386</v>
      </c>
      <c r="O152" s="110"/>
      <c r="P152" s="103"/>
      <c r="Q152" s="111"/>
    </row>
    <row r="153" s="6" customFormat="1" ht="9" customHeight="1" spans="1:20">
      <c r="A153" s="124" t="s">
        <v>91</v>
      </c>
      <c r="B153" s="125"/>
      <c r="C153" s="141">
        <f t="shared" si="0"/>
        <v>0</v>
      </c>
      <c r="D153" s="105">
        <f>'WOMEN Qly'!D77</f>
        <v>5</v>
      </c>
      <c r="E153" s="103" t="str">
        <f>$E$83</f>
        <v>DIYA DARSHINI VIVEKANANDAN</v>
      </c>
      <c r="F153" s="105">
        <f>'WOMEN Qly'!F77</f>
        <v>13</v>
      </c>
      <c r="G153" s="103" t="str">
        <f>$E$38</f>
        <v>KRITI TOMAR</v>
      </c>
      <c r="H153" s="123"/>
      <c r="I153" s="109" t="s">
        <v>105</v>
      </c>
      <c r="J153" s="103"/>
      <c r="K153" s="110"/>
      <c r="L153" s="103"/>
      <c r="M153" s="111"/>
      <c r="N153" s="117">
        <f>N77</f>
        <v>0</v>
      </c>
      <c r="O153" s="116"/>
      <c r="P153" s="117"/>
      <c r="Q153" s="134"/>
    </row>
    <row r="154" s="6" customFormat="1" ht="9" customHeight="1" spans="1:20">
      <c r="A154" s="102" t="s">
        <v>83</v>
      </c>
      <c r="B154" s="103"/>
      <c r="C154" s="104">
        <f t="shared" si="0"/>
        <v>0</v>
      </c>
      <c r="D154" s="105">
        <f>'WOMEN Qly'!D78</f>
        <v>6</v>
      </c>
      <c r="E154" s="103" t="str">
        <f>$E$99</f>
        <v>ANANYA JAIN</v>
      </c>
      <c r="F154" s="105">
        <f>'WOMEN Qly'!F78</f>
        <v>14</v>
      </c>
      <c r="G154" s="103" t="str">
        <f>$E$114</f>
        <v>SREE SYLESWARI VELMANIKANDAN</v>
      </c>
      <c r="H154" s="123"/>
      <c r="I154" s="109" t="s">
        <v>106</v>
      </c>
      <c r="J154" s="103"/>
      <c r="K154" s="110"/>
      <c r="L154" s="103"/>
      <c r="M154" s="111"/>
      <c r="N154" s="112" t="s">
        <v>387</v>
      </c>
      <c r="O154" s="113"/>
      <c r="P154" s="113"/>
      <c r="Q154" s="151"/>
    </row>
    <row r="155" s="6" customFormat="1" ht="9" customHeight="1" spans="1:20">
      <c r="A155" s="102" t="s">
        <v>95</v>
      </c>
      <c r="B155" s="103"/>
      <c r="C155" s="104">
        <f t="shared" si="0"/>
        <v>0</v>
      </c>
      <c r="D155" s="105">
        <f>'WOMEN Qly'!D79</f>
        <v>7</v>
      </c>
      <c r="E155" s="103" t="str">
        <f>$E$115</f>
        <v>SNIGDHA PATIBANDLA</v>
      </c>
      <c r="F155" s="105">
        <f>'WOMEN Qly'!F79</f>
        <v>15</v>
      </c>
      <c r="G155" s="103" t="str">
        <f>$E$70</f>
        <v>ANANYA S R</v>
      </c>
      <c r="H155" s="123"/>
      <c r="I155" s="109" t="s">
        <v>108</v>
      </c>
      <c r="J155" s="103"/>
      <c r="K155" s="110"/>
      <c r="L155" s="103"/>
      <c r="M155" s="111"/>
      <c r="N155" s="103">
        <f>N79</f>
        <v>0</v>
      </c>
      <c r="O155" s="110"/>
      <c r="P155" s="103"/>
      <c r="Q155" s="111"/>
    </row>
    <row r="156" s="6" customFormat="1" ht="9" customHeight="1" spans="1:20">
      <c r="A156" s="119" t="s">
        <v>97</v>
      </c>
      <c r="B156" s="117"/>
      <c r="C156" s="120">
        <f t="shared" si="0"/>
        <v>0</v>
      </c>
      <c r="D156" s="129">
        <f>'WOMEN Qly'!D80</f>
        <v>8</v>
      </c>
      <c r="E156" s="117" t="str">
        <f>$E$131</f>
        <v>VASUNDRA BALAJEE</v>
      </c>
      <c r="F156" s="129">
        <f>'WOMEN Qly'!F80</f>
        <v>16</v>
      </c>
      <c r="G156" s="117" t="str">
        <f>$E$22</f>
        <v>NEMHA SARAH KISPOTTA</v>
      </c>
      <c r="H156" s="118"/>
      <c r="I156" s="133" t="s">
        <v>109</v>
      </c>
      <c r="J156" s="117"/>
      <c r="K156" s="116"/>
      <c r="L156" s="117"/>
      <c r="M156" s="134"/>
      <c r="N156" s="117" t="str">
        <f>N80</f>
        <v>SARAVANAN PAULRAJ</v>
      </c>
      <c r="O156" s="116"/>
      <c r="P156" s="117"/>
      <c r="Q156" s="134"/>
    </row>
    <row r="157" s="3" customFormat="1" ht="9.6" spans="1:20">
      <c r="A157" s="30"/>
      <c r="B157" s="31"/>
      <c r="C157" s="31"/>
      <c r="D157" s="31"/>
      <c r="E157" s="32"/>
      <c r="F157" s="32"/>
      <c r="G157" s="34"/>
      <c r="H157" s="32"/>
      <c r="I157" s="33"/>
      <c r="J157" s="31" t="s">
        <v>103</v>
      </c>
      <c r="K157" s="33"/>
      <c r="L157" s="31" t="s">
        <v>62</v>
      </c>
      <c r="M157" s="33"/>
      <c r="N157" s="31" t="s">
        <v>63</v>
      </c>
      <c r="O157" s="33"/>
      <c r="P157" s="31" t="s">
        <v>135</v>
      </c>
      <c r="Q157" s="146"/>
    </row>
    <row r="158" s="3" customFormat="1" ht="3.75" customHeight="1" spans="1:20">
      <c r="A158" s="142"/>
      <c r="B158" s="36"/>
      <c r="C158" s="37"/>
      <c r="D158" s="36"/>
      <c r="E158" s="38"/>
      <c r="F158" s="38"/>
      <c r="G158" s="39"/>
      <c r="H158" s="38"/>
      <c r="I158" s="40"/>
      <c r="J158" s="36"/>
      <c r="K158" s="40"/>
      <c r="L158" s="36"/>
      <c r="M158" s="40"/>
      <c r="N158" s="36"/>
      <c r="O158" s="40"/>
      <c r="P158" s="36"/>
      <c r="Q158" s="147"/>
    </row>
    <row r="159" s="5" customFormat="1" ht="10.5" customHeight="1" spans="1:20">
      <c r="A159" s="80"/>
      <c r="B159" s="153"/>
      <c r="C159" s="153"/>
      <c r="D159" s="154"/>
      <c r="E159" s="155"/>
      <c r="F159" s="155"/>
      <c r="G159" s="155"/>
      <c r="H159" s="155"/>
      <c r="I159" s="156"/>
      <c r="J159" s="153"/>
      <c r="K159" s="157"/>
      <c r="L159" s="153"/>
      <c r="M159" s="157"/>
      <c r="N159" s="158"/>
      <c r="O159" s="159"/>
      <c r="P159" s="160"/>
      <c r="Q159" s="161" t="s">
        <v>388</v>
      </c>
      <c r="R159" s="52"/>
      <c r="T159" s="53">
        <f>'[1]SetUp Officials'!P136</f>
        <v>0</v>
      </c>
    </row>
    <row r="160" s="5" customFormat="1" ht="9.6" customHeight="1" spans="1:20">
      <c r="A160" s="54"/>
      <c r="B160" s="162"/>
      <c r="C160" s="162"/>
      <c r="D160" s="162"/>
      <c r="E160" s="163"/>
      <c r="F160" s="163"/>
      <c r="G160" s="164"/>
      <c r="H160" s="165" t="s">
        <v>389</v>
      </c>
      <c r="I160" s="156"/>
      <c r="J160" s="59" t="str">
        <f>UPPER(IF(OR(O4="a",O4="as"),N10,IF(OR(O4="b",O4="bs"),N18,)))</f>
        <v/>
      </c>
      <c r="K160" s="166"/>
      <c r="L160" s="167"/>
      <c r="M160" s="168"/>
      <c r="N160" s="169"/>
      <c r="O160" s="170"/>
      <c r="P160" s="160"/>
      <c r="Q160" s="171"/>
      <c r="R160" s="52"/>
      <c r="T160" s="58">
        <f>'[1]SetUp Officials'!P137</f>
        <v>0</v>
      </c>
    </row>
    <row r="161" s="5" customFormat="1" ht="9.6" customHeight="1" spans="1:20">
      <c r="A161" s="54"/>
      <c r="B161" s="172"/>
      <c r="C161" s="172"/>
      <c r="D161" s="162"/>
      <c r="E161" s="172"/>
      <c r="F161" s="172"/>
      <c r="G161" s="172"/>
      <c r="H161" s="172"/>
      <c r="I161" s="156"/>
      <c r="J161" s="173"/>
      <c r="K161" s="174"/>
      <c r="L161" s="167"/>
      <c r="M161" s="168"/>
      <c r="N161" s="169"/>
      <c r="O161" s="170"/>
      <c r="P161" s="160"/>
      <c r="Q161" s="171"/>
      <c r="R161" s="52"/>
      <c r="T161" s="58">
        <f>'[1]SetUp Officials'!P138</f>
        <v>0</v>
      </c>
    </row>
    <row r="162" s="5" customFormat="1" ht="9.6" customHeight="1" spans="1:20">
      <c r="A162" s="54"/>
      <c r="B162" s="162"/>
      <c r="C162" s="162"/>
      <c r="D162" s="162"/>
      <c r="E162" s="163"/>
      <c r="F162" s="163"/>
      <c r="G162" s="164"/>
      <c r="H162" s="163"/>
      <c r="I162" s="156"/>
      <c r="J162" s="64" t="s">
        <v>65</v>
      </c>
      <c r="K162" s="65"/>
      <c r="L162" s="59" t="str">
        <f>UPPER(IF(OR(K162="a",K162="as"),J160,IF(OR(K162="b",K162="bs"),J164,)))</f>
        <v/>
      </c>
      <c r="M162" s="48"/>
      <c r="N162" s="49"/>
      <c r="O162" s="50"/>
      <c r="P162" s="160"/>
      <c r="Q162" s="171"/>
      <c r="R162" s="52"/>
      <c r="T162" s="58">
        <f>'[1]SetUp Officials'!P139</f>
        <v>0</v>
      </c>
    </row>
    <row r="163" s="5" customFormat="1" ht="9.6" customHeight="1" spans="1:20">
      <c r="A163" s="54"/>
      <c r="B163" s="172"/>
      <c r="C163" s="172"/>
      <c r="D163" s="162"/>
      <c r="E163" s="172"/>
      <c r="F163" s="172"/>
      <c r="G163" s="172"/>
      <c r="H163" s="172"/>
      <c r="I163" s="156"/>
      <c r="J163" s="175"/>
      <c r="K163" s="176"/>
      <c r="L163" s="56"/>
      <c r="M163" s="68"/>
      <c r="N163" s="49"/>
      <c r="O163" s="50"/>
      <c r="P163" s="160"/>
      <c r="Q163" s="171"/>
      <c r="R163" s="52"/>
      <c r="T163" s="58">
        <f>'[1]SetUp Officials'!P140</f>
        <v>0</v>
      </c>
    </row>
    <row r="164" s="5" customFormat="1" ht="9.6" customHeight="1" spans="1:20">
      <c r="A164" s="54"/>
      <c r="B164" s="162"/>
      <c r="C164" s="162"/>
      <c r="D164" s="162"/>
      <c r="E164" s="163"/>
      <c r="F164" s="163"/>
      <c r="G164" s="164"/>
      <c r="H164" s="165" t="s">
        <v>390</v>
      </c>
      <c r="I164" s="156"/>
      <c r="J164" s="59" t="str">
        <f>UPPER(IF(OR(O30="a",O30="as"),N26,IF(OR(O30="b",O30="bs"),N34,)))</f>
        <v/>
      </c>
      <c r="K164" s="177"/>
      <c r="L164" s="175"/>
      <c r="M164" s="62"/>
      <c r="N164" s="49"/>
      <c r="O164" s="50"/>
      <c r="P164" s="160"/>
      <c r="Q164" s="171"/>
      <c r="R164" s="52"/>
      <c r="T164" s="58">
        <f>'[1]SetUp Officials'!P141</f>
        <v>0</v>
      </c>
    </row>
    <row r="165" s="5" customFormat="1" ht="9.6" customHeight="1" spans="1:20">
      <c r="A165" s="54"/>
      <c r="B165" s="172"/>
      <c r="C165" s="172"/>
      <c r="D165" s="162"/>
      <c r="E165" s="172"/>
      <c r="F165" s="172"/>
      <c r="G165" s="172"/>
      <c r="H165" s="172"/>
      <c r="I165" s="178"/>
      <c r="J165" s="173"/>
      <c r="K165" s="168"/>
      <c r="L165" s="175"/>
      <c r="M165" s="62"/>
      <c r="N165" s="49"/>
      <c r="O165" s="50"/>
      <c r="P165" s="160"/>
      <c r="Q165" s="171"/>
      <c r="R165" s="52"/>
      <c r="T165" s="58">
        <f>'[1]SetUp Officials'!P142</f>
        <v>0</v>
      </c>
    </row>
    <row r="166" s="5" customFormat="1" ht="9.6" customHeight="1" spans="1:20">
      <c r="A166" s="54"/>
      <c r="B166" s="162"/>
      <c r="C166" s="162"/>
      <c r="D166" s="162"/>
      <c r="E166" s="163"/>
      <c r="F166" s="163"/>
      <c r="G166" s="164"/>
      <c r="H166" s="179"/>
      <c r="I166" s="156"/>
      <c r="J166" s="167"/>
      <c r="K166" s="168"/>
      <c r="L166" s="64" t="s">
        <v>65</v>
      </c>
      <c r="M166" s="65"/>
      <c r="N166" s="59" t="str">
        <f>UPPER(IF(OR(M166="a",M166="as"),L162,IF(OR(M166="b",M166="bs"),L170,)))</f>
        <v/>
      </c>
      <c r="O166" s="48"/>
      <c r="P166" s="160"/>
      <c r="Q166" s="171"/>
      <c r="R166" s="52"/>
      <c r="T166" s="58">
        <f>'[1]SetUp Officials'!P143</f>
        <v>0</v>
      </c>
    </row>
    <row r="167" s="5" customFormat="1" ht="9.6" customHeight="1" spans="1:20">
      <c r="A167" s="42"/>
      <c r="B167" s="172"/>
      <c r="C167" s="172"/>
      <c r="D167" s="162"/>
      <c r="E167" s="180"/>
      <c r="F167" s="180"/>
      <c r="G167" s="180"/>
      <c r="H167" s="180"/>
      <c r="I167" s="178"/>
      <c r="J167" s="167"/>
      <c r="K167" s="168"/>
      <c r="L167" s="167"/>
      <c r="M167" s="62"/>
      <c r="N167" s="56"/>
      <c r="O167" s="68"/>
      <c r="P167" s="160"/>
      <c r="Q167" s="171"/>
      <c r="R167" s="52"/>
      <c r="T167" s="58">
        <f>'[1]SetUp Officials'!P144</f>
        <v>0</v>
      </c>
    </row>
    <row r="168" s="5" customFormat="1" ht="9.6" customHeight="1" spans="1:20">
      <c r="A168" s="54"/>
      <c r="B168" s="162"/>
      <c r="C168" s="162"/>
      <c r="D168" s="162"/>
      <c r="E168" s="163"/>
      <c r="F168" s="163"/>
      <c r="G168" s="164"/>
      <c r="H168" s="165" t="s">
        <v>391</v>
      </c>
      <c r="I168" s="156"/>
      <c r="J168" s="59" t="str">
        <f>UPPER(IF(OR(O46="a",O46="as"),N42,IF(OR(O46="b",O46="bs"),N50,)))</f>
        <v/>
      </c>
      <c r="K168" s="166"/>
      <c r="L168" s="167"/>
      <c r="M168" s="62"/>
      <c r="N168" s="49"/>
      <c r="O168" s="62"/>
      <c r="P168" s="160"/>
      <c r="Q168" s="171"/>
      <c r="R168" s="52"/>
      <c r="T168" s="75">
        <f>'[1]SetUp Officials'!P145</f>
        <v>0</v>
      </c>
    </row>
    <row r="169" s="5" customFormat="1" ht="9.6" customHeight="1" spans="1:20">
      <c r="A169" s="54"/>
      <c r="B169" s="172"/>
      <c r="C169" s="172"/>
      <c r="D169" s="162"/>
      <c r="E169" s="172"/>
      <c r="F169" s="172"/>
      <c r="G169" s="172"/>
      <c r="H169" s="172"/>
      <c r="I169" s="156"/>
      <c r="J169" s="173"/>
      <c r="K169" s="174"/>
      <c r="L169" s="167"/>
      <c r="M169" s="62"/>
      <c r="N169" s="49"/>
      <c r="O169" s="62"/>
      <c r="P169" s="160"/>
      <c r="Q169" s="171"/>
      <c r="R169" s="52"/>
    </row>
    <row r="170" s="5" customFormat="1" ht="9.6" customHeight="1" spans="1:20">
      <c r="A170" s="54"/>
      <c r="B170" s="162"/>
      <c r="C170" s="162"/>
      <c r="D170" s="162"/>
      <c r="E170" s="163"/>
      <c r="F170" s="163"/>
      <c r="G170" s="164"/>
      <c r="H170" s="163"/>
      <c r="I170" s="156"/>
      <c r="J170" s="64" t="s">
        <v>65</v>
      </c>
      <c r="K170" s="65"/>
      <c r="L170" s="59" t="str">
        <f>UPPER(IF(OR(K170="a",K170="as"),J168,IF(OR(K170="b",K170="bs"),J172,)))</f>
        <v/>
      </c>
      <c r="M170" s="70"/>
      <c r="N170" s="49"/>
      <c r="O170" s="62"/>
      <c r="P170" s="160"/>
      <c r="Q170" s="171"/>
      <c r="R170" s="52"/>
    </row>
    <row r="171" s="5" customFormat="1" ht="9.6" customHeight="1" spans="1:20">
      <c r="A171" s="54"/>
      <c r="B171" s="172"/>
      <c r="C171" s="172"/>
      <c r="D171" s="162"/>
      <c r="E171" s="172"/>
      <c r="F171" s="172"/>
      <c r="G171" s="172"/>
      <c r="H171" s="172"/>
      <c r="I171" s="156"/>
      <c r="J171" s="175"/>
      <c r="K171" s="176"/>
      <c r="L171" s="56"/>
      <c r="M171" s="50"/>
      <c r="N171" s="49"/>
      <c r="O171" s="62"/>
      <c r="P171" s="160"/>
      <c r="Q171" s="171"/>
      <c r="R171" s="52"/>
    </row>
    <row r="172" s="5" customFormat="1" ht="9.6" customHeight="1" spans="1:20">
      <c r="A172" s="54"/>
      <c r="B172" s="162"/>
      <c r="C172" s="162"/>
      <c r="D172" s="162"/>
      <c r="E172" s="163"/>
      <c r="F172" s="163"/>
      <c r="G172" s="164"/>
      <c r="H172" s="165" t="s">
        <v>392</v>
      </c>
      <c r="I172" s="156"/>
      <c r="J172" s="59" t="str">
        <f>UPPER(IF(OR(O62="a",O62="as"),N58,IF(OR(O62="b",O62="bs"),N66,)))</f>
        <v/>
      </c>
      <c r="K172" s="177"/>
      <c r="L172" s="175"/>
      <c r="M172" s="50"/>
      <c r="N172" s="49"/>
      <c r="O172" s="62"/>
      <c r="P172" s="160"/>
      <c r="Q172" s="171"/>
      <c r="R172" s="52"/>
    </row>
    <row r="173" s="5" customFormat="1" ht="9.6" customHeight="1" spans="1:20">
      <c r="A173" s="54"/>
      <c r="B173" s="172"/>
      <c r="C173" s="172"/>
      <c r="D173" s="162"/>
      <c r="E173" s="172"/>
      <c r="F173" s="172"/>
      <c r="G173" s="172"/>
      <c r="H173" s="172"/>
      <c r="I173" s="178"/>
      <c r="J173" s="173"/>
      <c r="K173" s="168"/>
      <c r="L173" s="175"/>
      <c r="M173" s="50"/>
      <c r="N173" s="49"/>
      <c r="O173" s="62"/>
      <c r="P173" s="160"/>
      <c r="Q173" s="171"/>
      <c r="R173" s="52"/>
    </row>
    <row r="174" s="5" customFormat="1" ht="9.6" customHeight="1" spans="1:20">
      <c r="A174" s="54"/>
      <c r="B174" s="181" t="s">
        <v>393</v>
      </c>
      <c r="C174" s="181"/>
      <c r="D174" s="181"/>
      <c r="E174" s="179"/>
      <c r="F174" s="179"/>
      <c r="G174" s="182"/>
      <c r="H174" s="179"/>
      <c r="I174" s="156"/>
      <c r="J174" s="167"/>
      <c r="K174" s="168"/>
      <c r="L174" s="175"/>
      <c r="M174" s="63"/>
      <c r="N174" s="64" t="s">
        <v>65</v>
      </c>
      <c r="O174" s="65"/>
      <c r="P174" s="59" t="str">
        <f>UPPER(IF(OR(O174="a",O174="as"),N166,IF(OR(O174="b",O174="bs"),N182,)))</f>
        <v/>
      </c>
      <c r="Q174" s="48"/>
      <c r="R174" s="52"/>
    </row>
    <row r="175" s="5" customFormat="1" ht="9.6" customHeight="1" spans="1:20">
      <c r="A175" s="54"/>
      <c r="B175" s="172"/>
      <c r="C175" s="172"/>
      <c r="D175" s="162"/>
      <c r="E175" s="172"/>
      <c r="F175" s="172"/>
      <c r="G175" s="172"/>
      <c r="H175" s="172"/>
      <c r="I175" s="156"/>
      <c r="J175" s="167"/>
      <c r="K175" s="168"/>
      <c r="L175" s="167"/>
      <c r="M175" s="50"/>
      <c r="N175" s="167"/>
      <c r="O175" s="62"/>
      <c r="P175" s="56"/>
      <c r="Q175" s="183"/>
      <c r="R175" s="52"/>
    </row>
    <row r="176" s="5" customFormat="1" ht="9.6" customHeight="1" spans="1:20">
      <c r="A176" s="54"/>
      <c r="B176" s="162"/>
      <c r="C176" s="162"/>
      <c r="D176" s="162"/>
      <c r="E176" s="163"/>
      <c r="F176" s="163"/>
      <c r="G176" s="164"/>
      <c r="H176" s="165" t="s">
        <v>394</v>
      </c>
      <c r="I176" s="156"/>
      <c r="J176" s="59" t="str">
        <f>UPPER(IF(OR(O90="a",O90="as"),N86,IF(OR(O90="b",O90="bs"),N94,)))</f>
        <v/>
      </c>
      <c r="K176" s="166"/>
      <c r="L176" s="167"/>
      <c r="M176" s="50"/>
      <c r="N176" s="49"/>
      <c r="O176" s="62"/>
      <c r="P176" s="160"/>
      <c r="Q176" s="184"/>
      <c r="R176" s="52"/>
    </row>
    <row r="177" s="5" customFormat="1" ht="9.6" customHeight="1" spans="1:18">
      <c r="A177" s="54"/>
      <c r="B177" s="172"/>
      <c r="C177" s="172"/>
      <c r="D177" s="162"/>
      <c r="E177" s="172"/>
      <c r="F177" s="172"/>
      <c r="G177" s="172"/>
      <c r="H177" s="172"/>
      <c r="I177" s="156"/>
      <c r="J177" s="173"/>
      <c r="K177" s="174"/>
      <c r="L177" s="167"/>
      <c r="M177" s="50"/>
      <c r="N177" s="49"/>
      <c r="O177" s="62"/>
      <c r="P177" s="160"/>
      <c r="Q177" s="184"/>
      <c r="R177" s="52"/>
    </row>
    <row r="178" s="5" customFormat="1" ht="9.6" customHeight="1" spans="1:18">
      <c r="A178" s="54"/>
      <c r="B178" s="162"/>
      <c r="C178" s="162"/>
      <c r="D178" s="162"/>
      <c r="E178" s="163"/>
      <c r="F178" s="163"/>
      <c r="G178" s="164"/>
      <c r="H178" s="163"/>
      <c r="I178" s="156"/>
      <c r="J178" s="64" t="s">
        <v>65</v>
      </c>
      <c r="K178" s="65"/>
      <c r="L178" s="59" t="str">
        <f>UPPER(IF(OR(K178="a",K178="as"),J176,IF(OR(K178="b",K178="bs"),J180,)))</f>
        <v/>
      </c>
      <c r="M178" s="48"/>
      <c r="N178" s="49"/>
      <c r="O178" s="62"/>
      <c r="P178" s="160"/>
      <c r="Q178" s="184"/>
      <c r="R178" s="52"/>
    </row>
    <row r="179" s="5" customFormat="1" ht="9.6" customHeight="1" spans="1:18">
      <c r="A179" s="54"/>
      <c r="B179" s="172"/>
      <c r="C179" s="172"/>
      <c r="D179" s="162"/>
      <c r="E179" s="172"/>
      <c r="F179" s="172"/>
      <c r="G179" s="172"/>
      <c r="H179" s="172"/>
      <c r="I179" s="156"/>
      <c r="J179" s="175"/>
      <c r="K179" s="176"/>
      <c r="L179" s="56"/>
      <c r="M179" s="68"/>
      <c r="N179" s="49"/>
      <c r="O179" s="62"/>
      <c r="P179" s="160"/>
      <c r="Q179" s="184"/>
      <c r="R179" s="52"/>
    </row>
    <row r="180" s="5" customFormat="1" ht="9.6" customHeight="1" spans="1:18">
      <c r="A180" s="42"/>
      <c r="B180" s="162"/>
      <c r="C180" s="162"/>
      <c r="D180" s="162"/>
      <c r="E180" s="163"/>
      <c r="F180" s="163"/>
      <c r="G180" s="164"/>
      <c r="H180" s="165" t="s">
        <v>395</v>
      </c>
      <c r="I180" s="156"/>
      <c r="J180" s="59" t="str">
        <f>UPPER(IF(OR(O106="a",O106="as"),N102,IF(OR(O106="b",O106="bs"),N110,)))</f>
        <v/>
      </c>
      <c r="K180" s="177"/>
      <c r="L180" s="175"/>
      <c r="M180" s="62"/>
      <c r="N180" s="49"/>
      <c r="O180" s="62"/>
      <c r="P180" s="160"/>
      <c r="Q180" s="184"/>
      <c r="R180" s="52"/>
    </row>
    <row r="181" s="5" customFormat="1" ht="9.6" customHeight="1" spans="1:18">
      <c r="A181" s="42"/>
      <c r="B181" s="172"/>
      <c r="C181" s="172"/>
      <c r="D181" s="162"/>
      <c r="E181" s="180"/>
      <c r="F181" s="180"/>
      <c r="G181" s="180"/>
      <c r="H181" s="180"/>
      <c r="I181" s="178"/>
      <c r="J181" s="173"/>
      <c r="K181" s="168"/>
      <c r="L181" s="175"/>
      <c r="M181" s="62"/>
      <c r="N181" s="49"/>
      <c r="O181" s="62"/>
      <c r="P181" s="160"/>
      <c r="Q181" s="184"/>
      <c r="R181" s="52"/>
    </row>
    <row r="182" s="5" customFormat="1" ht="9.6" customHeight="1" spans="1:18">
      <c r="A182" s="54"/>
      <c r="B182" s="162"/>
      <c r="C182" s="162"/>
      <c r="D182" s="162"/>
      <c r="E182" s="163"/>
      <c r="F182" s="163"/>
      <c r="G182" s="164"/>
      <c r="H182" s="179"/>
      <c r="I182" s="156"/>
      <c r="J182" s="167"/>
      <c r="K182" s="168"/>
      <c r="L182" s="64" t="s">
        <v>65</v>
      </c>
      <c r="M182" s="65"/>
      <c r="N182" s="59" t="str">
        <f>UPPER(IF(OR(M182="a",M182="as"),L178,IF(OR(M182="b",M182="bs"),L186,)))</f>
        <v/>
      </c>
      <c r="O182" s="70"/>
      <c r="P182" s="160"/>
      <c r="Q182" s="184"/>
      <c r="R182" s="52"/>
    </row>
    <row r="183" s="5" customFormat="1" ht="9.6" customHeight="1" spans="1:18">
      <c r="A183" s="54"/>
      <c r="B183" s="172"/>
      <c r="C183" s="172"/>
      <c r="D183" s="162"/>
      <c r="E183" s="172"/>
      <c r="F183" s="172"/>
      <c r="G183" s="172"/>
      <c r="H183" s="172"/>
      <c r="I183" s="178"/>
      <c r="J183" s="167"/>
      <c r="K183" s="168"/>
      <c r="L183" s="167"/>
      <c r="M183" s="62"/>
      <c r="N183" s="56"/>
      <c r="O183" s="63"/>
      <c r="P183" s="160"/>
      <c r="Q183" s="184"/>
      <c r="R183" s="52"/>
    </row>
    <row r="184" s="5" customFormat="1" ht="9.6" customHeight="1" spans="1:18">
      <c r="A184" s="54"/>
      <c r="B184" s="162"/>
      <c r="C184" s="162"/>
      <c r="D184" s="162"/>
      <c r="E184" s="163"/>
      <c r="F184" s="163"/>
      <c r="G184" s="164"/>
      <c r="H184" s="165" t="s">
        <v>396</v>
      </c>
      <c r="I184" s="156"/>
      <c r="J184" s="59" t="str">
        <f>UPPER(IF(OR(O122="a",O122="as"),N118,IF(OR(O122="b",O122="bs"),N126,)))</f>
        <v/>
      </c>
      <c r="K184" s="166"/>
      <c r="L184" s="167"/>
      <c r="M184" s="62"/>
      <c r="N184" s="49"/>
      <c r="O184" s="63"/>
      <c r="P184" s="160"/>
      <c r="Q184" s="184"/>
      <c r="R184" s="52"/>
    </row>
    <row r="185" s="5" customFormat="1" ht="9.6" customHeight="1" spans="1:18">
      <c r="A185" s="54"/>
      <c r="B185" s="172"/>
      <c r="C185" s="172"/>
      <c r="D185" s="162"/>
      <c r="E185" s="172"/>
      <c r="F185" s="172"/>
      <c r="G185" s="172"/>
      <c r="H185" s="172"/>
      <c r="I185" s="156"/>
      <c r="J185" s="173"/>
      <c r="K185" s="174"/>
      <c r="L185" s="167"/>
      <c r="M185" s="62"/>
      <c r="N185" s="49"/>
      <c r="O185" s="63"/>
      <c r="P185" s="160"/>
      <c r="Q185" s="184"/>
      <c r="R185" s="52"/>
    </row>
    <row r="186" s="5" customFormat="1" ht="9.6" customHeight="1" spans="1:18">
      <c r="A186" s="54"/>
      <c r="B186" s="162"/>
      <c r="C186" s="162"/>
      <c r="D186" s="162"/>
      <c r="E186" s="163"/>
      <c r="F186" s="163"/>
      <c r="G186" s="164"/>
      <c r="H186" s="163"/>
      <c r="I186" s="156"/>
      <c r="J186" s="64" t="s">
        <v>65</v>
      </c>
      <c r="K186" s="65"/>
      <c r="L186" s="59" t="str">
        <f>UPPER(IF(OR(K186="a",K186="as"),J184,IF(OR(K186="b",K186="bs"),J188,)))</f>
        <v/>
      </c>
      <c r="M186" s="70"/>
      <c r="N186" s="49"/>
      <c r="O186" s="63"/>
      <c r="P186" s="160"/>
      <c r="Q186" s="184"/>
      <c r="R186" s="52"/>
    </row>
    <row r="187" s="5" customFormat="1" ht="9.6" customHeight="1" spans="1:18">
      <c r="A187" s="54"/>
      <c r="B187" s="172"/>
      <c r="C187" s="172"/>
      <c r="D187" s="162"/>
      <c r="E187" s="172"/>
      <c r="F187" s="172"/>
      <c r="G187" s="172"/>
      <c r="H187" s="172"/>
      <c r="I187" s="156"/>
      <c r="J187" s="175"/>
      <c r="K187" s="176"/>
      <c r="L187" s="56"/>
      <c r="M187" s="50"/>
      <c r="N187" s="49"/>
      <c r="O187" s="50"/>
      <c r="P187" s="160"/>
      <c r="Q187" s="184"/>
      <c r="R187" s="52"/>
    </row>
    <row r="188" s="5" customFormat="1" ht="9.6" customHeight="1" spans="1:18">
      <c r="A188" s="54"/>
      <c r="B188" s="162"/>
      <c r="C188" s="162"/>
      <c r="D188" s="162"/>
      <c r="E188" s="163"/>
      <c r="F188" s="163"/>
      <c r="G188" s="164"/>
      <c r="H188" s="165" t="s">
        <v>397</v>
      </c>
      <c r="I188" s="156"/>
      <c r="J188" s="59" t="str">
        <f>UPPER(IF(OR(O138="a",O138="as"),N134,IF(OR(O138="b",O138="bs"),N142,)))</f>
        <v/>
      </c>
      <c r="K188" s="177"/>
      <c r="L188" s="185"/>
      <c r="M188" s="50"/>
      <c r="N188" s="49"/>
      <c r="O188" s="50"/>
      <c r="P188" s="160"/>
      <c r="Q188" s="184"/>
      <c r="R188" s="52"/>
    </row>
    <row r="189" s="5" customFormat="1" ht="9.6" customHeight="1" spans="1:18">
      <c r="A189" s="186"/>
      <c r="B189" s="153"/>
      <c r="C189" s="153"/>
      <c r="D189" s="154"/>
      <c r="E189" s="153"/>
      <c r="F189" s="153"/>
      <c r="G189" s="153"/>
      <c r="H189" s="153"/>
      <c r="I189" s="156"/>
      <c r="J189" s="153"/>
      <c r="K189" s="157"/>
      <c r="L189" s="153"/>
      <c r="M189" s="87"/>
      <c r="N189" s="86"/>
      <c r="O189" s="87"/>
      <c r="P189" s="160"/>
      <c r="Q189" s="171"/>
      <c r="R189" s="52"/>
    </row>
    <row r="217" s="6" customFormat="1" ht="10.5" customHeight="1" spans="1:17">
      <c r="A217" s="89" t="s">
        <v>76</v>
      </c>
      <c r="B217" s="90"/>
      <c r="C217" s="91"/>
      <c r="D217" s="187" t="s">
        <v>77</v>
      </c>
      <c r="E217" s="188" t="s">
        <v>179</v>
      </c>
      <c r="F217" s="187" t="s">
        <v>77</v>
      </c>
      <c r="G217" s="94" t="s">
        <v>179</v>
      </c>
      <c r="H217" s="95"/>
      <c r="I217" s="187" t="s">
        <v>77</v>
      </c>
      <c r="J217" s="96" t="s">
        <v>180</v>
      </c>
      <c r="K217" s="97"/>
      <c r="L217" s="96" t="s">
        <v>80</v>
      </c>
      <c r="M217" s="98"/>
      <c r="N217" s="99" t="s">
        <v>81</v>
      </c>
      <c r="O217" s="99"/>
      <c r="P217" s="99">
        <f>$P$72</f>
        <v>0</v>
      </c>
      <c r="Q217" s="98"/>
    </row>
    <row r="218" s="6" customFormat="1" ht="9" customHeight="1" spans="1:17">
      <c r="A218" s="102" t="s">
        <v>83</v>
      </c>
      <c r="B218" s="103"/>
      <c r="C218" s="104">
        <f t="shared" ref="C218:C225" si="1">C73</f>
        <v>0</v>
      </c>
      <c r="D218" s="105">
        <v>1</v>
      </c>
      <c r="E218" s="106" t="str">
        <f t="shared" ref="E218:E225" si="2">E73</f>
        <v>JATIN NAIN</v>
      </c>
      <c r="F218" s="105">
        <v>9</v>
      </c>
      <c r="G218" s="107">
        <f t="shared" ref="G218:G225" si="3">G73</f>
        <v>0</v>
      </c>
      <c r="H218" s="108"/>
      <c r="I218" s="109" t="s">
        <v>84</v>
      </c>
      <c r="J218" s="103"/>
      <c r="K218" s="110"/>
      <c r="L218" s="103"/>
      <c r="M218" s="111"/>
      <c r="N218" s="112" t="s">
        <v>181</v>
      </c>
      <c r="O218" s="113"/>
      <c r="P218" s="113"/>
      <c r="Q218" s="151"/>
    </row>
    <row r="219" s="6" customFormat="1" ht="9" customHeight="1" spans="1:17">
      <c r="A219" s="102" t="s">
        <v>86</v>
      </c>
      <c r="B219" s="103"/>
      <c r="C219" s="104">
        <f t="shared" si="1"/>
        <v>0</v>
      </c>
      <c r="D219" s="105">
        <v>2</v>
      </c>
      <c r="E219" s="106" t="str">
        <f t="shared" si="2"/>
        <v>OGES THEYJO JAYA PRAKASH</v>
      </c>
      <c r="F219" s="105">
        <v>10</v>
      </c>
      <c r="G219" s="107">
        <f t="shared" si="3"/>
        <v>0</v>
      </c>
      <c r="H219" s="108"/>
      <c r="I219" s="109" t="s">
        <v>88</v>
      </c>
      <c r="J219" s="103"/>
      <c r="K219" s="110"/>
      <c r="L219" s="103"/>
      <c r="M219" s="111"/>
      <c r="N219" s="115"/>
      <c r="O219" s="116"/>
      <c r="P219" s="117"/>
      <c r="Q219" s="134"/>
    </row>
    <row r="220" s="6" customFormat="1" ht="9" customHeight="1" spans="1:17">
      <c r="A220" s="119" t="s">
        <v>87</v>
      </c>
      <c r="B220" s="117"/>
      <c r="C220" s="120">
        <f t="shared" si="1"/>
        <v>0</v>
      </c>
      <c r="D220" s="105">
        <v>3</v>
      </c>
      <c r="E220" s="106" t="str">
        <f t="shared" si="2"/>
        <v>PRANAV DNYANESHWAR KORADE</v>
      </c>
      <c r="F220" s="105">
        <v>11</v>
      </c>
      <c r="G220" s="107">
        <f t="shared" si="3"/>
        <v>0</v>
      </c>
      <c r="H220" s="108"/>
      <c r="I220" s="109" t="s">
        <v>92</v>
      </c>
      <c r="J220" s="103"/>
      <c r="K220" s="110"/>
      <c r="L220" s="103"/>
      <c r="M220" s="111"/>
      <c r="N220" s="112" t="s">
        <v>89</v>
      </c>
      <c r="O220" s="113"/>
      <c r="P220" s="113"/>
      <c r="Q220" s="151"/>
    </row>
    <row r="221" s="6" customFormat="1" ht="9" customHeight="1" spans="1:17">
      <c r="A221" s="121"/>
      <c r="B221" s="30"/>
      <c r="C221" s="122">
        <f t="shared" si="1"/>
        <v>0</v>
      </c>
      <c r="D221" s="105">
        <v>4</v>
      </c>
      <c r="E221" s="106" t="str">
        <f t="shared" si="2"/>
        <v>IRFAN HUSSAIN</v>
      </c>
      <c r="F221" s="105">
        <v>12</v>
      </c>
      <c r="G221" s="107">
        <f t="shared" si="3"/>
        <v>0</v>
      </c>
      <c r="H221" s="108"/>
      <c r="I221" s="109" t="s">
        <v>96</v>
      </c>
      <c r="J221" s="103"/>
      <c r="K221" s="110"/>
      <c r="L221" s="103"/>
      <c r="M221" s="111"/>
      <c r="N221" s="103"/>
      <c r="O221" s="110"/>
      <c r="P221" s="103"/>
      <c r="Q221" s="111"/>
    </row>
    <row r="222" s="6" customFormat="1" ht="9" customHeight="1" spans="1:17">
      <c r="A222" s="124" t="s">
        <v>91</v>
      </c>
      <c r="B222" s="125"/>
      <c r="C222" s="141">
        <f t="shared" si="1"/>
        <v>0</v>
      </c>
      <c r="D222" s="105">
        <v>5</v>
      </c>
      <c r="E222" s="106" t="str">
        <f t="shared" si="2"/>
        <v>PRASAD INGALE</v>
      </c>
      <c r="F222" s="105">
        <v>13</v>
      </c>
      <c r="G222" s="107">
        <f t="shared" si="3"/>
        <v>0</v>
      </c>
      <c r="H222" s="108"/>
      <c r="I222" s="109" t="s">
        <v>105</v>
      </c>
      <c r="J222" s="103"/>
      <c r="K222" s="110"/>
      <c r="L222" s="103"/>
      <c r="M222" s="111"/>
      <c r="N222" s="117">
        <f>N77</f>
        <v>0</v>
      </c>
      <c r="O222" s="116"/>
      <c r="P222" s="117"/>
      <c r="Q222" s="134"/>
    </row>
    <row r="223" s="6" customFormat="1" ht="9" customHeight="1" spans="1:17">
      <c r="A223" s="102" t="s">
        <v>83</v>
      </c>
      <c r="B223" s="103"/>
      <c r="C223" s="104">
        <f t="shared" si="1"/>
        <v>0</v>
      </c>
      <c r="D223" s="105">
        <v>6</v>
      </c>
      <c r="E223" s="106" t="str">
        <f t="shared" si="2"/>
        <v>NAISHIK REDDY GANAGAMA</v>
      </c>
      <c r="F223" s="105">
        <v>14</v>
      </c>
      <c r="G223" s="107">
        <f t="shared" si="3"/>
        <v>0</v>
      </c>
      <c r="H223" s="108"/>
      <c r="I223" s="109" t="s">
        <v>106</v>
      </c>
      <c r="J223" s="103"/>
      <c r="K223" s="110"/>
      <c r="L223" s="103"/>
      <c r="M223" s="111"/>
      <c r="N223" s="112" t="s">
        <v>387</v>
      </c>
      <c r="O223" s="113"/>
      <c r="P223" s="113"/>
      <c r="Q223" s="151"/>
    </row>
    <row r="224" s="6" customFormat="1" ht="9" customHeight="1" spans="1:17">
      <c r="A224" s="102" t="s">
        <v>95</v>
      </c>
      <c r="B224" s="103"/>
      <c r="C224" s="104">
        <f t="shared" si="1"/>
        <v>0</v>
      </c>
      <c r="D224" s="105">
        <v>7</v>
      </c>
      <c r="E224" s="106" t="str">
        <f t="shared" si="2"/>
        <v>MUTHU AADHITIYA SENTHILKUMAR </v>
      </c>
      <c r="F224" s="105">
        <v>15</v>
      </c>
      <c r="G224" s="107">
        <f t="shared" si="3"/>
        <v>0</v>
      </c>
      <c r="H224" s="108"/>
      <c r="I224" s="109" t="s">
        <v>108</v>
      </c>
      <c r="J224" s="103"/>
      <c r="K224" s="110"/>
      <c r="L224" s="103"/>
      <c r="M224" s="111"/>
      <c r="N224" s="103">
        <f>N79</f>
        <v>0</v>
      </c>
      <c r="O224" s="110"/>
      <c r="P224" s="103"/>
      <c r="Q224" s="111"/>
    </row>
    <row r="225" s="6" customFormat="1" ht="9" customHeight="1" spans="1:17">
      <c r="A225" s="119" t="s">
        <v>97</v>
      </c>
      <c r="B225" s="117"/>
      <c r="C225" s="120">
        <f t="shared" si="1"/>
        <v>0</v>
      </c>
      <c r="D225" s="129">
        <v>8</v>
      </c>
      <c r="E225" s="130" t="str">
        <f t="shared" si="2"/>
        <v>  SUHITH REDDY LANKA</v>
      </c>
      <c r="F225" s="129">
        <v>16</v>
      </c>
      <c r="G225" s="131">
        <f t="shared" si="3"/>
        <v>0</v>
      </c>
      <c r="H225" s="132"/>
      <c r="I225" s="133" t="s">
        <v>109</v>
      </c>
      <c r="J225" s="117"/>
      <c r="K225" s="116"/>
      <c r="L225" s="117"/>
      <c r="M225" s="134"/>
      <c r="N225" s="117" t="str">
        <f>N80</f>
        <v>SARAVANAN PAULRAJ</v>
      </c>
      <c r="O225" s="116"/>
      <c r="P225" s="117"/>
      <c r="Q225" s="189"/>
    </row>
  </sheetData>
  <mergeCells count="1">
    <mergeCell ref="A4:C4"/>
  </mergeCells>
  <conditionalFormatting sqref="J7">
    <cfRule type="expression" dxfId="0" priority="299" stopIfTrue="1">
      <formula>I8="bs"</formula>
    </cfRule>
    <cfRule type="expression" dxfId="0" priority="298" stopIfTrue="1">
      <formula>I8="as"</formula>
    </cfRule>
  </conditionalFormatting>
  <conditionalFormatting sqref="L8">
    <cfRule type="expression" dxfId="0" priority="184" stopIfTrue="1">
      <formula>K9="bs"</formula>
    </cfRule>
    <cfRule type="expression" dxfId="0" priority="183" stopIfTrue="1">
      <formula>K9="as"</formula>
    </cfRule>
  </conditionalFormatting>
  <conditionalFormatting sqref="N10">
    <cfRule type="expression" dxfId="0" priority="46" stopIfTrue="1">
      <formula>M11="bs"</formula>
    </cfRule>
    <cfRule type="expression" dxfId="0" priority="45" stopIfTrue="1">
      <formula>M11="as"</formula>
    </cfRule>
  </conditionalFormatting>
  <conditionalFormatting sqref="J11">
    <cfRule type="expression" dxfId="0" priority="284" stopIfTrue="1">
      <formula>I12="bs"</formula>
    </cfRule>
    <cfRule type="expression" dxfId="0" priority="283" stopIfTrue="1">
      <formula>I12="as"</formula>
    </cfRule>
  </conditionalFormatting>
  <conditionalFormatting sqref="L12">
    <cfRule type="expression" dxfId="0" priority="182" stopIfTrue="1">
      <formula>K13="bs"</formula>
    </cfRule>
    <cfRule type="expression" dxfId="0" priority="181" stopIfTrue="1">
      <formula>K13="as"</formula>
    </cfRule>
  </conditionalFormatting>
  <conditionalFormatting sqref="P14">
    <cfRule type="expression" dxfId="0" priority="16" stopIfTrue="1">
      <formula>O15="bs"</formula>
    </cfRule>
    <cfRule type="expression" dxfId="0" priority="15" stopIfTrue="1">
      <formula>O15="as"</formula>
    </cfRule>
  </conditionalFormatting>
  <conditionalFormatting sqref="L16">
    <cfRule type="expression" dxfId="0" priority="180" stopIfTrue="1">
      <formula>K17="bs"</formula>
    </cfRule>
    <cfRule type="expression" dxfId="0" priority="179" stopIfTrue="1">
      <formula>K17="as"</formula>
    </cfRule>
  </conditionalFormatting>
  <conditionalFormatting sqref="J17">
    <cfRule type="expression" dxfId="0" priority="282" stopIfTrue="1">
      <formula>I18="bs"</formula>
    </cfRule>
    <cfRule type="expression" dxfId="0" priority="281" stopIfTrue="1">
      <formula>I18="as"</formula>
    </cfRule>
  </conditionalFormatting>
  <conditionalFormatting sqref="N18">
    <cfRule type="expression" dxfId="0" priority="112" stopIfTrue="1">
      <formula>M19="bs"</formula>
    </cfRule>
    <cfRule type="expression" dxfId="0" priority="111" stopIfTrue="1">
      <formula>M19="as"</formula>
    </cfRule>
  </conditionalFormatting>
  <conditionalFormatting sqref="L20">
    <cfRule type="expression" dxfId="0" priority="178" stopIfTrue="1">
      <formula>K21="bs"</formula>
    </cfRule>
    <cfRule type="expression" dxfId="0" priority="177" stopIfTrue="1">
      <formula>K21="as"</formula>
    </cfRule>
  </conditionalFormatting>
  <conditionalFormatting sqref="L24">
    <cfRule type="expression" dxfId="0" priority="176" stopIfTrue="1">
      <formula>K25="bs"</formula>
    </cfRule>
    <cfRule type="expression" dxfId="0" priority="175" stopIfTrue="1">
      <formula>K25="as"</formula>
    </cfRule>
  </conditionalFormatting>
  <conditionalFormatting sqref="N26">
    <cfRule type="expression" dxfId="0" priority="44" stopIfTrue="1">
      <formula>M27="bs"</formula>
    </cfRule>
    <cfRule type="expression" dxfId="0" priority="43" stopIfTrue="1">
      <formula>M27="as"</formula>
    </cfRule>
  </conditionalFormatting>
  <conditionalFormatting sqref="L28">
    <cfRule type="expression" dxfId="0" priority="174" stopIfTrue="1">
      <formula>K29="bs"</formula>
    </cfRule>
    <cfRule type="expression" dxfId="0" priority="173" stopIfTrue="1">
      <formula>K29="as"</formula>
    </cfRule>
  </conditionalFormatting>
  <conditionalFormatting sqref="P30">
    <cfRule type="expression" dxfId="0" priority="12" stopIfTrue="1">
      <formula>O31="bs"</formula>
    </cfRule>
    <cfRule type="expression" dxfId="0" priority="11" stopIfTrue="1">
      <formula>O31="as"</formula>
    </cfRule>
  </conditionalFormatting>
  <conditionalFormatting sqref="L32">
    <cfRule type="expression" dxfId="0" priority="172" stopIfTrue="1">
      <formula>K33="bs"</formula>
    </cfRule>
    <cfRule type="expression" dxfId="0" priority="171" stopIfTrue="1">
      <formula>K33="as"</formula>
    </cfRule>
  </conditionalFormatting>
  <conditionalFormatting sqref="J33">
    <cfRule type="expression" dxfId="0" priority="280" stopIfTrue="1">
      <formula>I34="bs"</formula>
    </cfRule>
    <cfRule type="expression" dxfId="0" priority="279" stopIfTrue="1">
      <formula>I34="as"</formula>
    </cfRule>
  </conditionalFormatting>
  <conditionalFormatting sqref="N34">
    <cfRule type="expression" dxfId="0" priority="42" stopIfTrue="1">
      <formula>M35="bs"</formula>
    </cfRule>
    <cfRule type="expression" dxfId="0" priority="41" stopIfTrue="1">
      <formula>M35="as"</formula>
    </cfRule>
  </conditionalFormatting>
  <conditionalFormatting sqref="L36">
    <cfRule type="expression" dxfId="0" priority="52" stopIfTrue="1">
      <formula>K37="bs"</formula>
    </cfRule>
    <cfRule type="expression" dxfId="0" priority="51" stopIfTrue="1">
      <formula>K37="as"</formula>
    </cfRule>
  </conditionalFormatting>
  <conditionalFormatting sqref="L40">
    <cfRule type="expression" dxfId="0" priority="170" stopIfTrue="1">
      <formula>K41="bs"</formula>
    </cfRule>
    <cfRule type="expression" dxfId="0" priority="169" stopIfTrue="1">
      <formula>K41="as"</formula>
    </cfRule>
  </conditionalFormatting>
  <conditionalFormatting sqref="N42">
    <cfRule type="expression" dxfId="0" priority="40" stopIfTrue="1">
      <formula>M43="bs"</formula>
    </cfRule>
    <cfRule type="expression" dxfId="0" priority="39" stopIfTrue="1">
      <formula>M43="as"</formula>
    </cfRule>
  </conditionalFormatting>
  <conditionalFormatting sqref="J43">
    <cfRule type="expression" dxfId="0" priority="278" stopIfTrue="1">
      <formula>I44="bs"</formula>
    </cfRule>
    <cfRule type="expression" dxfId="0" priority="277" stopIfTrue="1">
      <formula>I44="as"</formula>
    </cfRule>
  </conditionalFormatting>
  <conditionalFormatting sqref="L44">
    <cfRule type="expression" dxfId="0" priority="168" stopIfTrue="1">
      <formula>K45="bs"</formula>
    </cfRule>
    <cfRule type="expression" dxfId="0" priority="167" stopIfTrue="1">
      <formula>K45="as"</formula>
    </cfRule>
  </conditionalFormatting>
  <conditionalFormatting sqref="P46">
    <cfRule type="expression" dxfId="0" priority="14" stopIfTrue="1">
      <formula>O47="bs"</formula>
    </cfRule>
    <cfRule type="expression" dxfId="0" priority="13" stopIfTrue="1">
      <formula>O47="as"</formula>
    </cfRule>
  </conditionalFormatting>
  <conditionalFormatting sqref="L48">
    <cfRule type="expression" dxfId="0" priority="162" stopIfTrue="1">
      <formula>K49="bs"</formula>
    </cfRule>
    <cfRule type="expression" dxfId="0" priority="161" stopIfTrue="1">
      <formula>K49="as"</formula>
    </cfRule>
  </conditionalFormatting>
  <conditionalFormatting sqref="J49">
    <cfRule type="expression" dxfId="0" priority="276" stopIfTrue="1">
      <formula>I50="bs"</formula>
    </cfRule>
    <cfRule type="expression" dxfId="0" priority="275" stopIfTrue="1">
      <formula>I50="as"</formula>
    </cfRule>
  </conditionalFormatting>
  <conditionalFormatting sqref="N50">
    <cfRule type="expression" dxfId="0" priority="38" stopIfTrue="1">
      <formula>M51="bs"</formula>
    </cfRule>
    <cfRule type="expression" dxfId="0" priority="37" stopIfTrue="1">
      <formula>M51="as"</formula>
    </cfRule>
  </conditionalFormatting>
  <conditionalFormatting sqref="L52">
    <cfRule type="expression" dxfId="0" priority="166" stopIfTrue="1">
      <formula>K53="bs"</formula>
    </cfRule>
    <cfRule type="expression" dxfId="0" priority="165" stopIfTrue="1">
      <formula>K53="as"</formula>
    </cfRule>
  </conditionalFormatting>
  <conditionalFormatting sqref="L56">
    <cfRule type="expression" dxfId="0" priority="164" stopIfTrue="1">
      <formula>K57="bs"</formula>
    </cfRule>
    <cfRule type="expression" dxfId="0" priority="163" stopIfTrue="1">
      <formula>K57="as"</formula>
    </cfRule>
  </conditionalFormatting>
  <conditionalFormatting sqref="N58">
    <cfRule type="expression" dxfId="0" priority="36" stopIfTrue="1">
      <formula>M59="bs"</formula>
    </cfRule>
    <cfRule type="expression" dxfId="0" priority="35" stopIfTrue="1">
      <formula>M59="as"</formula>
    </cfRule>
  </conditionalFormatting>
  <conditionalFormatting sqref="J59">
    <cfRule type="expression" dxfId="0" priority="274" stopIfTrue="1">
      <formula>I60="bs"</formula>
    </cfRule>
    <cfRule type="expression" dxfId="0" priority="273" stopIfTrue="1">
      <formula>I60="as"</formula>
    </cfRule>
  </conditionalFormatting>
  <conditionalFormatting sqref="L60">
    <cfRule type="expression" dxfId="0" priority="146" stopIfTrue="1">
      <formula>K61="bs"</formula>
    </cfRule>
    <cfRule type="expression" dxfId="0" priority="145" stopIfTrue="1">
      <formula>K61="as"</formula>
    </cfRule>
  </conditionalFormatting>
  <conditionalFormatting sqref="P62">
    <cfRule type="expression" dxfId="0" priority="6" stopIfTrue="1">
      <formula>O63="bs"</formula>
    </cfRule>
    <cfRule type="expression" dxfId="0" priority="5" stopIfTrue="1">
      <formula>O63="as"</formula>
    </cfRule>
  </conditionalFormatting>
  <conditionalFormatting sqref="L64">
    <cfRule type="expression" dxfId="0" priority="158" stopIfTrue="1">
      <formula>K65="bs"</formula>
    </cfRule>
    <cfRule type="expression" dxfId="0" priority="157" stopIfTrue="1">
      <formula>K65="as"</formula>
    </cfRule>
  </conditionalFormatting>
  <conditionalFormatting sqref="J65">
    <cfRule type="expression" dxfId="0" priority="272" stopIfTrue="1">
      <formula>I66="bs"</formula>
    </cfRule>
    <cfRule type="expression" dxfId="0" priority="271" stopIfTrue="1">
      <formula>I66="as"</formula>
    </cfRule>
  </conditionalFormatting>
  <conditionalFormatting sqref="N66">
    <cfRule type="expression" dxfId="0" priority="28" stopIfTrue="1">
      <formula>M67="bs"</formula>
    </cfRule>
    <cfRule type="expression" dxfId="0" priority="27" stopIfTrue="1">
      <formula>M67="as"</formula>
    </cfRule>
  </conditionalFormatting>
  <conditionalFormatting sqref="L68">
    <cfRule type="expression" dxfId="0" priority="160" stopIfTrue="1">
      <formula>K69="bs"</formula>
    </cfRule>
    <cfRule type="expression" dxfId="0" priority="159" stopIfTrue="1">
      <formula>K69="as"</formula>
    </cfRule>
  </conditionalFormatting>
  <conditionalFormatting sqref="L84">
    <cfRule type="expression" dxfId="0" priority="144" stopIfTrue="1">
      <formula>K85="bs"</formula>
    </cfRule>
    <cfRule type="expression" dxfId="0" priority="143" stopIfTrue="1">
      <formula>K85="as"</formula>
    </cfRule>
  </conditionalFormatting>
  <conditionalFormatting sqref="N86">
    <cfRule type="expression" dxfId="0" priority="34" stopIfTrue="1">
      <formula>M87="bs"</formula>
    </cfRule>
    <cfRule type="expression" dxfId="0" priority="33" stopIfTrue="1">
      <formula>M87="as"</formula>
    </cfRule>
  </conditionalFormatting>
  <conditionalFormatting sqref="J87">
    <cfRule type="expression" dxfId="0" priority="270" stopIfTrue="1">
      <formula>I88="bs"</formula>
    </cfRule>
    <cfRule type="expression" dxfId="0" priority="269" stopIfTrue="1">
      <formula>I88="as"</formula>
    </cfRule>
  </conditionalFormatting>
  <conditionalFormatting sqref="L88">
    <cfRule type="expression" dxfId="0" priority="142" stopIfTrue="1">
      <formula>K89="bs"</formula>
    </cfRule>
    <cfRule type="expression" dxfId="0" priority="141" stopIfTrue="1">
      <formula>K89="as"</formula>
    </cfRule>
  </conditionalFormatting>
  <conditionalFormatting sqref="P90">
    <cfRule type="expression" dxfId="0" priority="10" stopIfTrue="1">
      <formula>O91="bs"</formula>
    </cfRule>
    <cfRule type="expression" dxfId="0" priority="9" stopIfTrue="1">
      <formula>O91="as"</formula>
    </cfRule>
  </conditionalFormatting>
  <conditionalFormatting sqref="L92">
    <cfRule type="expression" dxfId="0" priority="140" stopIfTrue="1">
      <formula>K93="bs"</formula>
    </cfRule>
    <cfRule type="expression" dxfId="0" priority="139" stopIfTrue="1">
      <formula>K93="as"</formula>
    </cfRule>
  </conditionalFormatting>
  <conditionalFormatting sqref="J93">
    <cfRule type="expression" dxfId="0" priority="268" stopIfTrue="1">
      <formula>I94="bs"</formula>
    </cfRule>
    <cfRule type="expression" dxfId="0" priority="267" stopIfTrue="1">
      <formula>I94="as"</formula>
    </cfRule>
  </conditionalFormatting>
  <conditionalFormatting sqref="N94">
    <cfRule type="expression" dxfId="0" priority="26" stopIfTrue="1">
      <formula>M95="bs"</formula>
    </cfRule>
    <cfRule type="expression" dxfId="0" priority="25" stopIfTrue="1">
      <formula>M95="as"</formula>
    </cfRule>
  </conditionalFormatting>
  <conditionalFormatting sqref="L96">
    <cfRule type="expression" dxfId="0" priority="138" stopIfTrue="1">
      <formula>K97="bs"</formula>
    </cfRule>
    <cfRule type="expression" dxfId="0" priority="137" stopIfTrue="1">
      <formula>K97="as"</formula>
    </cfRule>
  </conditionalFormatting>
  <conditionalFormatting sqref="L100">
    <cfRule type="expression" dxfId="0" priority="136" stopIfTrue="1">
      <formula>K101="bs"</formula>
    </cfRule>
    <cfRule type="expression" dxfId="0" priority="135" stopIfTrue="1">
      <formula>K101="as"</formula>
    </cfRule>
  </conditionalFormatting>
  <conditionalFormatting sqref="N102">
    <cfRule type="expression" dxfId="0" priority="24" stopIfTrue="1">
      <formula>M103="bs"</formula>
    </cfRule>
    <cfRule type="expression" dxfId="0" priority="23" stopIfTrue="1">
      <formula>M103="as"</formula>
    </cfRule>
  </conditionalFormatting>
  <conditionalFormatting sqref="J103">
    <cfRule type="expression" dxfId="0" priority="266" stopIfTrue="1">
      <formula>I104="bs"</formula>
    </cfRule>
    <cfRule type="expression" dxfId="0" priority="265" stopIfTrue="1">
      <formula>I104="as"</formula>
    </cfRule>
  </conditionalFormatting>
  <conditionalFormatting sqref="L104">
    <cfRule type="expression" dxfId="0" priority="64" stopIfTrue="1">
      <formula>K105="bs"</formula>
    </cfRule>
    <cfRule type="expression" dxfId="0" priority="63" stopIfTrue="1">
      <formula>K105="as"</formula>
    </cfRule>
  </conditionalFormatting>
  <conditionalFormatting sqref="P106">
    <cfRule type="expression" dxfId="0" priority="8" stopIfTrue="1">
      <formula>O107="bs"</formula>
    </cfRule>
    <cfRule type="expression" dxfId="0" priority="7" stopIfTrue="1">
      <formula>O107="as"</formula>
    </cfRule>
  </conditionalFormatting>
  <conditionalFormatting sqref="L108">
    <cfRule type="expression" dxfId="0" priority="134" stopIfTrue="1">
      <formula>K109="bs"</formula>
    </cfRule>
    <cfRule type="expression" dxfId="0" priority="133" stopIfTrue="1">
      <formula>K109="as"</formula>
    </cfRule>
  </conditionalFormatting>
  <conditionalFormatting sqref="J109">
    <cfRule type="expression" dxfId="0" priority="264" stopIfTrue="1">
      <formula>I110="bs"</formula>
    </cfRule>
    <cfRule type="expression" dxfId="0" priority="263" stopIfTrue="1">
      <formula>I110="as"</formula>
    </cfRule>
  </conditionalFormatting>
  <conditionalFormatting sqref="N110">
    <cfRule type="expression" dxfId="0" priority="22" stopIfTrue="1">
      <formula>M111="bs"</formula>
    </cfRule>
    <cfRule type="expression" dxfId="0" priority="21" stopIfTrue="1">
      <formula>M111="as"</formula>
    </cfRule>
  </conditionalFormatting>
  <conditionalFormatting sqref="L112">
    <cfRule type="expression" dxfId="0" priority="132" stopIfTrue="1">
      <formula>K113="bs"</formula>
    </cfRule>
    <cfRule type="expression" dxfId="0" priority="131" stopIfTrue="1">
      <formula>K113="as"</formula>
    </cfRule>
  </conditionalFormatting>
  <conditionalFormatting sqref="L116">
    <cfRule type="expression" dxfId="0" priority="62" stopIfTrue="1">
      <formula>K117="bs"</formula>
    </cfRule>
    <cfRule type="expression" dxfId="0" priority="61" stopIfTrue="1">
      <formula>K117="as"</formula>
    </cfRule>
  </conditionalFormatting>
  <conditionalFormatting sqref="N118">
    <cfRule type="expression" dxfId="0" priority="32" stopIfTrue="1">
      <formula>M119="bs"</formula>
    </cfRule>
    <cfRule type="expression" dxfId="0" priority="31" stopIfTrue="1">
      <formula>M119="as"</formula>
    </cfRule>
  </conditionalFormatting>
  <conditionalFormatting sqref="J119">
    <cfRule type="expression" dxfId="0" priority="262" stopIfTrue="1">
      <formula>I120="bs"</formula>
    </cfRule>
    <cfRule type="expression" dxfId="0" priority="261" stopIfTrue="1">
      <formula>I120="as"</formula>
    </cfRule>
  </conditionalFormatting>
  <conditionalFormatting sqref="L120">
    <cfRule type="expression" dxfId="0" priority="60" stopIfTrue="1">
      <formula>K121="bs"</formula>
    </cfRule>
    <cfRule type="expression" dxfId="0" priority="59" stopIfTrue="1">
      <formula>K121="as"</formula>
    </cfRule>
  </conditionalFormatting>
  <conditionalFormatting sqref="P122">
    <cfRule type="expression" dxfId="0" priority="4" stopIfTrue="1">
      <formula>O123="bs"</formula>
    </cfRule>
    <cfRule type="expression" dxfId="0" priority="3" stopIfTrue="1">
      <formula>O123="as"</formula>
    </cfRule>
  </conditionalFormatting>
  <conditionalFormatting sqref="L124">
    <cfRule type="expression" dxfId="0" priority="58" stopIfTrue="1">
      <formula>K125="bs"</formula>
    </cfRule>
    <cfRule type="expression" dxfId="0" priority="57" stopIfTrue="1">
      <formula>K125="as"</formula>
    </cfRule>
  </conditionalFormatting>
  <conditionalFormatting sqref="J125">
    <cfRule type="expression" dxfId="0" priority="260" stopIfTrue="1">
      <formula>I126="bs"</formula>
    </cfRule>
    <cfRule type="expression" dxfId="0" priority="259" stopIfTrue="1">
      <formula>I126="as"</formula>
    </cfRule>
  </conditionalFormatting>
  <conditionalFormatting sqref="N126">
    <cfRule type="expression" dxfId="0" priority="20" stopIfTrue="1">
      <formula>M127="bs"</formula>
    </cfRule>
    <cfRule type="expression" dxfId="0" priority="19" stopIfTrue="1">
      <formula>M127="as"</formula>
    </cfRule>
  </conditionalFormatting>
  <conditionalFormatting sqref="L128">
    <cfRule type="expression" dxfId="0" priority="50" stopIfTrue="1">
      <formula>K129="bs"</formula>
    </cfRule>
    <cfRule type="expression" dxfId="0" priority="49" stopIfTrue="1">
      <formula>K129="as"</formula>
    </cfRule>
  </conditionalFormatting>
  <conditionalFormatting sqref="L132">
    <cfRule type="expression" dxfId="0" priority="56" stopIfTrue="1">
      <formula>K133="bs"</formula>
    </cfRule>
    <cfRule type="expression" dxfId="0" priority="55" stopIfTrue="1">
      <formula>K133="as"</formula>
    </cfRule>
  </conditionalFormatting>
  <conditionalFormatting sqref="N134">
    <cfRule type="expression" dxfId="0" priority="18" stopIfTrue="1">
      <formula>M135="bs"</formula>
    </cfRule>
    <cfRule type="expression" dxfId="0" priority="17" stopIfTrue="1">
      <formula>M135="as"</formula>
    </cfRule>
  </conditionalFormatting>
  <conditionalFormatting sqref="L136">
    <cfRule type="expression" dxfId="0" priority="54" stopIfTrue="1">
      <formula>K137="bs"</formula>
    </cfRule>
    <cfRule type="expression" dxfId="0" priority="53" stopIfTrue="1">
      <formula>K137="as"</formula>
    </cfRule>
  </conditionalFormatting>
  <conditionalFormatting sqref="P138">
    <cfRule type="expression" dxfId="0" priority="2" stopIfTrue="1">
      <formula>O139="bs"</formula>
    </cfRule>
    <cfRule type="expression" dxfId="0" priority="1" stopIfTrue="1">
      <formula>O139="as"</formula>
    </cfRule>
  </conditionalFormatting>
  <conditionalFormatting sqref="J139">
    <cfRule type="expression" dxfId="0" priority="258" stopIfTrue="1">
      <formula>I140="bs"</formula>
    </cfRule>
    <cfRule type="expression" dxfId="0" priority="257" stopIfTrue="1">
      <formula>I140="as"</formula>
    </cfRule>
  </conditionalFormatting>
  <conditionalFormatting sqref="N142">
    <cfRule type="expression" dxfId="0" priority="30" stopIfTrue="1">
      <formula>M143="bs"</formula>
    </cfRule>
    <cfRule type="expression" dxfId="0" priority="29" stopIfTrue="1">
      <formula>M143="as"</formula>
    </cfRule>
  </conditionalFormatting>
  <conditionalFormatting sqref="L144">
    <cfRule type="expression" dxfId="0" priority="48" stopIfTrue="1">
      <formula>K145="bs"</formula>
    </cfRule>
    <cfRule type="expression" dxfId="0" priority="47" stopIfTrue="1">
      <formula>K145="as"</formula>
    </cfRule>
  </conditionalFormatting>
  <conditionalFormatting sqref="B7:B70 B83:B146 B159 B161 B163 B165 B167 B169 B171 B173 B175 B177 B179 B181 B183 B185 B187 B189">
    <cfRule type="cellIs" dxfId="2" priority="287" stopIfTrue="1" operator="equal">
      <formula>"DA"</formula>
    </cfRule>
    <cfRule type="cellIs" dxfId="2" priority="286" stopIfTrue="1" operator="equal">
      <formula>"QA"</formula>
    </cfRule>
  </conditionalFormatting>
  <conditionalFormatting sqref="D7:D70 D83:D146">
    <cfRule type="expression" dxfId="8" priority="289" stopIfTrue="1">
      <formula>$D7&lt;17</formula>
    </cfRule>
  </conditionalFormatting>
  <conditionalFormatting sqref="G7:G70 G83:G146 G175 G177 G179 G181 G183 G185 G187 G159 G161 G163 G165 G167 G169 G171 G173 G189">
    <cfRule type="expression" dxfId="0" priority="285" stopIfTrue="1">
      <formula>AND($D7&lt;9,$C7&gt;0)</formula>
    </cfRule>
  </conditionalFormatting>
  <conditionalFormatting sqref="I8 K8 I10 M10 I12 K12 I14 O14 I16 K16 I18 M18 I20 K20 I22 I24 K24 I26 M26 I28 K28 I30 O30 I32 K32 I34 M34 I36 K36 I38 I40 K40 I42 M42 I44 K44 I46 O46 I48 K48 I50 M50 I52 K52 I54 I56 K56 I58 M58 I60 K60 I62 O62 I64 K64 I66 M66 I68 K68 I70 I84 K84 I86 M86 I88 K88 I90 O90 I92 K92 I94 M94 I96 K96 I98 I100 K100 I102 M102 I104 K104 I106 O106 I108 K108 I110 M110 I112 K112 I114 I116 K116 I118 M118 I120 K120 I122 O122 I124 K124 I126 M126 I128 K128 I130 I132 K132 I134 M134 I136 K136 I138 O138 I140 K140 I142 M142 I144 K144 I146 K162 M166 K170 O174 K178 M182 K186">
    <cfRule type="expression" dxfId="9" priority="297" stopIfTrue="1">
      <formula>$N$1="CU"</formula>
    </cfRule>
  </conditionalFormatting>
  <conditionalFormatting sqref="J9 J13 J15 J19 J21 J23 J25 J27 J29 J31 J35 J37 J39 J41 J45 J47 J51 J53 J55 J57 J61 J63 J67 J69 J83 J85 J89 J91 J95 J97 J99 J101 J105 J107 J111 J113 J115 J117 J121 J123 J127 J129 J131 J133 J135 J137 J143 J145">
    <cfRule type="expression" dxfId="0" priority="296" stopIfTrue="1">
      <formula>I10="bs"</formula>
    </cfRule>
    <cfRule type="expression" dxfId="0" priority="295" stopIfTrue="1">
      <formula>I10="as"</formula>
    </cfRule>
  </conditionalFormatting>
  <conditionalFormatting sqref="L10 N14 L18 L26 N30 L34 L42 N46 L50 L58 N62 L66 L86 N90 L94 L102 N106 L110 L118 N122 L126 L134 N138 L142 J162 L166 J170 N174 J178 L182 J186">
    <cfRule type="expression" dxfId="10" priority="292" stopIfTrue="1">
      <formula>AND($N$1="CU",J10&lt;&gt;"Umpire")</formula>
    </cfRule>
    <cfRule type="expression" dxfId="5" priority="291" stopIfTrue="1">
      <formula>AND($N$1="CU",J10&lt;&gt;"Umpire",K10&lt;&gt;"")</formula>
    </cfRule>
    <cfRule type="expression" dxfId="6" priority="290" stopIfTrue="1">
      <formula>AND($N$1="CU",J10="Umpire")</formula>
    </cfRule>
  </conditionalFormatting>
  <conditionalFormatting sqref="E187 E177 E185 E183 E181 E179 E175 E171 E173 E161 E169 E167 E165 E163 E159 E189">
    <cfRule type="cellIs" dxfId="1" priority="288" stopIfTrue="1" operator="equal">
      <formula>"Bye"</formula>
    </cfRule>
  </conditionalFormatting>
  <conditionalFormatting sqref="J160 L162 J164 N166 J168 L170 J172 P174 J176 L178 J180 N182 J184 L186 J188">
    <cfRule type="expression" dxfId="0" priority="294" stopIfTrue="1">
      <formula>I160="bs"</formula>
    </cfRule>
    <cfRule type="expression" dxfId="0" priority="293" stopIfTrue="1">
      <formula>I160="as"</formula>
    </cfRule>
  </conditionalFormatting>
  <dataValidations count="2">
    <dataValidation type="list" allowBlank="1" showInputMessage="1" sqref="L10 N14 L18 L26 N30 L34 L42 N46 L50 L58 N62 L66 L86 N90 L94 L102 N106 L110 L118 N122 L126 L134 N138 L142 J162 L166 J170 N174 J178 L182 J186">
      <formula1>$T$7:$T$16</formula1>
    </dataValidation>
    <dataValidation allowBlank="1" showInputMessage="1" sqref="H160 H164 H168 H172 H176 H180 H184 H188"/>
  </dataValidations>
  <printOptions horizontalCentered="1"/>
  <pageMargins left="0.35" right="0.35" top="0.35" bottom="0.35" header="0" footer="0"/>
  <pageSetup paperSize="9" orientation="landscape" horizontalDpi="360" verticalDpi="300"/>
  <headerFooter alignWithMargins="0"/>
  <rowBreaks count="2" manualBreakCount="2">
    <brk id="80" max="16383" man="1"/>
    <brk id="15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name="Button 1" r:id="rId4">
              <controlPr print="0" defaultSize="0">
                <anchor moveWithCells="1" sizeWithCells="1">
                  <from>
                    <xdr:col>11</xdr:col>
                    <xdr:colOff>419100</xdr:colOff>
                    <xdr:row>0</xdr:row>
                    <xdr:rowOff>7620</xdr:rowOff>
                  </from>
                  <to>
                    <xdr:col>13</xdr:col>
                    <xdr:colOff>297180</xdr:colOff>
                    <xdr:row>0</xdr:row>
                    <xdr:rowOff>136525</xdr:rowOff>
                  </to>
                </anchor>
              </controlPr>
            </control>
          </mc:Choice>
        </mc:AlternateContent>
        <mc:AlternateContent xmlns:mc="http://schemas.openxmlformats.org/markup-compatibility/2006">
          <mc:Choice Requires="x14">
            <control shapeId="3074" name="Button 2" r:id="rId5">
              <controlPr print="0" defaultSize="0">
                <anchor moveWithCells="1" sizeWithCells="1">
                  <from>
                    <xdr:col>11</xdr:col>
                    <xdr:colOff>411480</xdr:colOff>
                    <xdr:row>0</xdr:row>
                    <xdr:rowOff>136525</xdr:rowOff>
                  </from>
                  <to>
                    <xdr:col>13</xdr:col>
                    <xdr:colOff>297180</xdr:colOff>
                    <xdr:row>1</xdr:row>
                    <xdr:rowOff>38100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09"/>
  <sheetViews>
    <sheetView showGridLines="0" showZeros="0" zoomScale="110" zoomScaleNormal="110" workbookViewId="0">
      <selection activeCell="R5" sqref="R5"/>
    </sheetView>
  </sheetViews>
  <sheetFormatPr defaultColWidth="9" defaultRowHeight="13.2"/>
  <cols>
    <col min="1" max="2" width="3.33333333333333" customWidth="1"/>
    <col min="3" max="3" width="4.66666666666667" customWidth="1"/>
    <col min="4" max="4" width="4.33333333333333" customWidth="1"/>
    <col min="5" max="5" width="21" customWidth="1"/>
    <col min="6" max="6" width="9.38888888888889" customWidth="1"/>
    <col min="7" max="7" width="7.66666666666667" customWidth="1"/>
    <col min="8" max="8" width="5.88888888888889" customWidth="1"/>
    <col min="9" max="9" width="1.66666666666667" style="7" customWidth="1"/>
    <col min="10" max="10" width="10.6666666666667" style="2" customWidth="1"/>
    <col min="11" max="11" width="1.66666666666667" style="7" customWidth="1"/>
    <col min="12" max="12" width="10.6666666666667" style="2" customWidth="1"/>
    <col min="13" max="13" width="1.66666666666667" style="8" customWidth="1"/>
    <col min="14" max="14" width="10.6666666666667" style="2" customWidth="1"/>
    <col min="15" max="15" width="1.66666666666667" style="7" customWidth="1"/>
    <col min="16" max="16" width="6.15740740740741" style="2" customWidth="1"/>
    <col min="17" max="17" width="9.28703703703704" style="2" customWidth="1"/>
    <col min="18" max="18" width="19.7962962962963" customWidth="1"/>
    <col min="19" max="19" width="8.33333333333333" customWidth="1"/>
    <col min="20" max="20" width="9.88888888888889" hidden="1" customWidth="1"/>
  </cols>
  <sheetData>
    <row r="1" s="1" customFormat="1" ht="21.75" customHeight="1" spans="1:20">
      <c r="A1" s="9" t="s">
        <v>286</v>
      </c>
      <c r="B1" s="10"/>
      <c r="C1" s="11"/>
      <c r="D1" s="11"/>
      <c r="E1" s="11"/>
      <c r="F1" s="11"/>
      <c r="G1" s="11"/>
      <c r="H1" s="11"/>
      <c r="I1" s="12"/>
      <c r="K1" s="13"/>
      <c r="L1" s="14"/>
      <c r="M1" s="12"/>
      <c r="N1" s="11" t="s">
        <v>45</v>
      </c>
      <c r="O1" s="12"/>
      <c r="P1" s="11"/>
      <c r="Q1" s="11"/>
    </row>
    <row r="2" s="2" customFormat="1" spans="1:20">
      <c r="A2" s="15"/>
      <c r="B2" s="15"/>
      <c r="C2" s="15"/>
      <c r="D2" s="15"/>
      <c r="E2" s="15"/>
      <c r="F2" s="16"/>
      <c r="G2" s="13" t="s">
        <v>258</v>
      </c>
      <c r="H2" s="17"/>
      <c r="I2" s="18"/>
      <c r="J2" s="13" t="s">
        <v>398</v>
      </c>
      <c r="K2" s="13"/>
      <c r="L2" s="13"/>
      <c r="M2" s="18"/>
      <c r="N2" s="17"/>
      <c r="O2" s="18"/>
      <c r="P2" s="17"/>
      <c r="Q2" s="17"/>
    </row>
    <row r="3" s="3" customFormat="1" ht="11.25" customHeight="1" spans="1:20">
      <c r="A3" s="19" t="s">
        <v>48</v>
      </c>
      <c r="B3" s="19"/>
      <c r="C3" s="19"/>
      <c r="D3" s="19"/>
      <c r="E3" s="19"/>
      <c r="F3" s="19" t="s">
        <v>49</v>
      </c>
      <c r="G3" s="19"/>
      <c r="H3" s="19"/>
      <c r="I3" s="20"/>
      <c r="J3" s="21" t="s">
        <v>50</v>
      </c>
      <c r="K3" s="20"/>
      <c r="L3" s="22" t="s">
        <v>51</v>
      </c>
      <c r="M3" s="20"/>
      <c r="N3" s="19"/>
      <c r="O3" s="20"/>
      <c r="P3" s="19"/>
      <c r="Q3" s="22" t="s">
        <v>399</v>
      </c>
    </row>
    <row r="4" s="4" customFormat="1" ht="11.25" customHeight="1" spans="1:20">
      <c r="A4" s="23" t="s">
        <v>288</v>
      </c>
      <c r="B4" s="23"/>
      <c r="C4" s="23"/>
      <c r="D4" s="24"/>
      <c r="E4" s="24"/>
      <c r="F4" s="24" t="s">
        <v>54</v>
      </c>
      <c r="G4" s="25"/>
      <c r="H4" s="24"/>
      <c r="I4" s="26"/>
      <c r="J4" s="27">
        <f>'[1]Week SetUp'!$D$10</f>
        <v>0</v>
      </c>
      <c r="K4" s="26"/>
      <c r="L4" s="28">
        <f>'[1]Week SetUp'!$A$12</f>
        <v>0</v>
      </c>
      <c r="M4" s="26"/>
      <c r="N4" s="24"/>
      <c r="O4" s="26"/>
      <c r="P4" s="24"/>
      <c r="Q4" s="29" t="s">
        <v>55</v>
      </c>
    </row>
    <row r="5" s="3" customFormat="1" ht="9.6" spans="1:20">
      <c r="A5" s="30"/>
      <c r="B5" s="31" t="s">
        <v>56</v>
      </c>
      <c r="C5" s="31" t="s">
        <v>101</v>
      </c>
      <c r="D5" s="31" t="s">
        <v>57</v>
      </c>
      <c r="E5" s="32" t="s">
        <v>58</v>
      </c>
      <c r="F5" s="32" t="s">
        <v>59</v>
      </c>
      <c r="G5" s="32"/>
      <c r="H5" s="32" t="s">
        <v>60</v>
      </c>
      <c r="I5" s="32"/>
      <c r="J5" s="31" t="s">
        <v>61</v>
      </c>
      <c r="K5" s="33"/>
      <c r="L5" s="31" t="s">
        <v>102</v>
      </c>
      <c r="M5" s="33"/>
      <c r="N5" s="31" t="s">
        <v>289</v>
      </c>
      <c r="O5" s="33"/>
      <c r="P5" s="31" t="s">
        <v>290</v>
      </c>
      <c r="Q5" s="34"/>
    </row>
    <row r="6" s="3" customFormat="1" ht="3.75" customHeight="1" spans="1:20">
      <c r="A6" s="35"/>
      <c r="B6" s="36"/>
      <c r="C6" s="37"/>
      <c r="D6" s="36"/>
      <c r="E6" s="38"/>
      <c r="F6" s="38"/>
      <c r="G6" s="39"/>
      <c r="H6" s="38"/>
      <c r="I6" s="40"/>
      <c r="J6" s="36"/>
      <c r="K6" s="40"/>
      <c r="L6" s="36"/>
      <c r="M6" s="40"/>
      <c r="N6" s="36"/>
      <c r="O6" s="40"/>
      <c r="P6" s="36"/>
      <c r="Q6" s="41"/>
    </row>
    <row r="7" s="5" customFormat="1" ht="10.5" customHeight="1" spans="1:20">
      <c r="A7" s="42" t="s">
        <v>84</v>
      </c>
      <c r="B7" s="43"/>
      <c r="C7" s="43">
        <f>[2]Sheet1!K1</f>
        <v>92</v>
      </c>
      <c r="D7" s="44">
        <v>1</v>
      </c>
      <c r="E7" s="45" t="str">
        <f>[2]Sheet1!M1</f>
        <v>MANDEEP REDDY KUDUMALA</v>
      </c>
      <c r="F7" s="45">
        <f>[2]Sheet1!N1</f>
        <v>418234</v>
      </c>
      <c r="G7" s="45" t="str">
        <f>[2]Sheet1!O1</f>
        <v>(KA)</v>
      </c>
      <c r="H7" s="45" t="s">
        <v>400</v>
      </c>
      <c r="I7" s="46" t="s">
        <v>185</v>
      </c>
      <c r="J7" s="47" t="str">
        <f>$E$7</f>
        <v>MANDEEP REDDY KUDUMALA</v>
      </c>
      <c r="K7" s="48"/>
      <c r="L7" s="49"/>
      <c r="M7" s="50"/>
      <c r="N7" s="49"/>
      <c r="O7" s="50"/>
      <c r="P7" s="49"/>
      <c r="Q7" s="51" t="s">
        <v>291</v>
      </c>
      <c r="R7" s="52"/>
      <c r="T7" s="53" t="str">
        <f>'[1]SetUp Officials'!P21</f>
        <v>Umpire</v>
      </c>
    </row>
    <row r="8" s="5" customFormat="1" ht="9.6" customHeight="1" spans="1:20">
      <c r="A8" s="54" t="s">
        <v>88</v>
      </c>
      <c r="B8" s="43"/>
      <c r="C8" s="43" t="str">
        <f>IF($D8="","",VLOOKUP($D8,'[1]Boys Si Main Draw Prep'!$A$7:$P$134,16))</f>
        <v/>
      </c>
      <c r="D8" s="44"/>
      <c r="E8" s="43" t="s">
        <v>104</v>
      </c>
      <c r="F8" s="43" t="str">
        <f>IF($D8="","",VLOOKUP($D8,'[1]Boys Si Main Draw Prep'!$A$7:$P$134,3))</f>
        <v/>
      </c>
      <c r="G8" s="43"/>
      <c r="H8" s="43" t="str">
        <f>IF($D8="","",VLOOKUP($D8,'[1]Boys Si Main Draw Prep'!$A$7:$P$134,4))</f>
        <v/>
      </c>
      <c r="I8" s="55"/>
      <c r="J8" s="56"/>
      <c r="K8" s="57"/>
      <c r="L8" s="47" t="str">
        <f>$J$7</f>
        <v>MANDEEP REDDY KUDUMALA</v>
      </c>
      <c r="M8" s="48"/>
      <c r="N8" s="49"/>
      <c r="O8" s="50"/>
      <c r="P8" s="49"/>
      <c r="Q8" s="49"/>
      <c r="R8" s="52"/>
      <c r="T8" s="58" t="str">
        <f>'[1]SetUp Officials'!P22</f>
        <v> </v>
      </c>
    </row>
    <row r="9" s="5" customFormat="1" ht="9.6" customHeight="1" spans="1:20">
      <c r="A9" s="54" t="s">
        <v>92</v>
      </c>
      <c r="B9" s="43"/>
      <c r="C9" s="43" t="str">
        <f>IF($D9="","",VLOOKUP($D9,'[1]Boys Si Main Draw Prep'!$A$7:$P$134,16))</f>
        <v/>
      </c>
      <c r="D9" s="44"/>
      <c r="E9" s="43" t="str">
        <f>[2]Sheet1!M89</f>
        <v>ALASTAIR VICTOR</v>
      </c>
      <c r="F9" s="43">
        <f>[2]Sheet1!N89</f>
        <v>442994</v>
      </c>
      <c r="G9" s="43">
        <f>[2]Sheet1!O89</f>
        <v>0</v>
      </c>
      <c r="H9" s="43" t="s">
        <v>401</v>
      </c>
      <c r="I9" s="46"/>
      <c r="J9" s="59" t="str">
        <f>$E$9</f>
        <v>ALASTAIR VICTOR</v>
      </c>
      <c r="K9" s="60"/>
      <c r="L9" s="61" t="s">
        <v>220</v>
      </c>
      <c r="M9" s="62"/>
      <c r="N9" s="49"/>
      <c r="O9" s="50"/>
      <c r="P9" s="49"/>
      <c r="Q9" s="49"/>
      <c r="R9" s="52"/>
      <c r="T9" s="58" t="str">
        <f>'[1]SetUp Officials'!P23</f>
        <v> </v>
      </c>
    </row>
    <row r="10" s="5" customFormat="1" ht="9.6" customHeight="1" spans="1:20">
      <c r="A10" s="54" t="s">
        <v>96</v>
      </c>
      <c r="B10" s="43"/>
      <c r="C10" s="43" t="str">
        <f>IF($D10="","",VLOOKUP($D10,'[1]Boys Si Main Draw Prep'!$A$7:$P$134,16))</f>
        <v/>
      </c>
      <c r="D10" s="44"/>
      <c r="E10" s="43" t="s">
        <v>104</v>
      </c>
      <c r="F10" s="43" t="str">
        <f>IF($D10="","",VLOOKUP($D10,'[1]Boys Si Main Draw Prep'!$A$7:$P$134,3))</f>
        <v/>
      </c>
      <c r="G10" s="43"/>
      <c r="H10" s="43" t="str">
        <f>IF($D10="","",VLOOKUP($D10,'[1]Boys Si Main Draw Prep'!$A$7:$P$134,4))</f>
        <v/>
      </c>
      <c r="I10" s="55"/>
      <c r="J10" s="56"/>
      <c r="K10" s="63"/>
      <c r="L10" s="64" t="s">
        <v>65</v>
      </c>
      <c r="M10" s="65"/>
      <c r="N10" s="47" t="str">
        <f>$J$7</f>
        <v>MANDEEP REDDY KUDUMALA</v>
      </c>
      <c r="O10" s="48"/>
      <c r="P10" s="49"/>
      <c r="Q10" s="49"/>
      <c r="R10" s="52"/>
      <c r="T10" s="58" t="str">
        <f>'[1]SetUp Officials'!P24</f>
        <v> </v>
      </c>
    </row>
    <row r="11" s="5" customFormat="1" ht="9.6" customHeight="1" spans="1:20">
      <c r="A11" s="54" t="s">
        <v>105</v>
      </c>
      <c r="B11" s="43"/>
      <c r="C11" s="43" t="str">
        <f>IF($D11="","",VLOOKUP($D11,'[1]Boys Si Main Draw Prep'!$A$7:$P$134,16))</f>
        <v/>
      </c>
      <c r="D11" s="44"/>
      <c r="E11" s="43" t="str">
        <f>[2]Sheet1!M132</f>
        <v>PRATIV VIMALAN MALATHI</v>
      </c>
      <c r="F11" s="43">
        <f>[2]Sheet1!N132</f>
        <v>439372</v>
      </c>
      <c r="G11" s="43">
        <f>[2]Sheet1!O132</f>
        <v>0</v>
      </c>
      <c r="H11" s="43" t="s">
        <v>402</v>
      </c>
      <c r="I11" s="46"/>
      <c r="J11" s="59" t="str">
        <f>$E$12</f>
        <v>VISHAL A</v>
      </c>
      <c r="K11" s="48"/>
      <c r="L11" s="66"/>
      <c r="M11" s="67"/>
      <c r="N11" s="61" t="s">
        <v>403</v>
      </c>
      <c r="O11" s="68"/>
      <c r="P11" s="49"/>
      <c r="Q11" s="49"/>
      <c r="R11" s="52"/>
      <c r="T11" s="58" t="str">
        <f>'[1]SetUp Officials'!P25</f>
        <v> </v>
      </c>
    </row>
    <row r="12" s="5" customFormat="1" ht="9.6" customHeight="1" spans="1:20">
      <c r="A12" s="54" t="s">
        <v>106</v>
      </c>
      <c r="B12" s="43"/>
      <c r="C12" s="43" t="str">
        <f>IF($D12="","",VLOOKUP($D12,'[1]Boys Si Main Draw Prep'!$A$7:$P$134,16))</f>
        <v/>
      </c>
      <c r="D12" s="44"/>
      <c r="E12" s="43" t="str">
        <f>[2]Sheet1!M136</f>
        <v>VISHAL A</v>
      </c>
      <c r="F12" s="43">
        <f>[2]Sheet1!N136</f>
        <v>450358</v>
      </c>
      <c r="G12" s="43">
        <f>[2]Sheet1!O136</f>
        <v>0</v>
      </c>
      <c r="H12" s="43" t="s">
        <v>402</v>
      </c>
      <c r="I12" s="55"/>
      <c r="J12" s="61" t="s">
        <v>305</v>
      </c>
      <c r="K12" s="57"/>
      <c r="L12" s="59" t="str">
        <f>$J$13</f>
        <v>RISHAB RAMANAN</v>
      </c>
      <c r="M12" s="69"/>
      <c r="N12" s="49"/>
      <c r="O12" s="62"/>
      <c r="P12" s="49"/>
      <c r="Q12" s="49"/>
      <c r="R12" s="52"/>
      <c r="T12" s="58" t="str">
        <f>'[1]SetUp Officials'!P26</f>
        <v> </v>
      </c>
    </row>
    <row r="13" s="5" customFormat="1" ht="9.6" customHeight="1" spans="1:20">
      <c r="A13" s="54" t="s">
        <v>108</v>
      </c>
      <c r="B13" s="43"/>
      <c r="C13" s="43" t="str">
        <f>IF($D13="","",VLOOKUP($D13,'[1]Boys Si Main Draw Prep'!$A$7:$P$134,16))</f>
        <v/>
      </c>
      <c r="D13" s="44"/>
      <c r="E13" s="43" t="str">
        <f>[2]Sheet1!M126</f>
        <v>RISHAB RAMANAN</v>
      </c>
      <c r="F13" s="43">
        <f>[2]Sheet1!N126</f>
        <v>428854</v>
      </c>
      <c r="G13" s="43">
        <f>[2]Sheet1!O126</f>
        <v>0</v>
      </c>
      <c r="H13" s="43" t="s">
        <v>400</v>
      </c>
      <c r="I13" s="46"/>
      <c r="J13" s="59" t="str">
        <f>$E$13</f>
        <v>RISHAB RAMANAN</v>
      </c>
      <c r="K13" s="70"/>
      <c r="L13" s="61" t="s">
        <v>217</v>
      </c>
      <c r="M13" s="63"/>
      <c r="N13" s="49"/>
      <c r="O13" s="62"/>
      <c r="P13" s="49"/>
      <c r="Q13" s="49"/>
      <c r="R13" s="52"/>
      <c r="T13" s="58" t="str">
        <f>'[1]SetUp Officials'!P27</f>
        <v> </v>
      </c>
    </row>
    <row r="14" s="5" customFormat="1" ht="9.6" customHeight="1" spans="1:20">
      <c r="A14" s="54" t="s">
        <v>109</v>
      </c>
      <c r="B14" s="43"/>
      <c r="C14" s="43" t="str">
        <f>IF($D14="","",VLOOKUP($D14,'[1]Boys Si Main Draw Prep'!$A$7:$P$134,16))</f>
        <v/>
      </c>
      <c r="D14" s="44"/>
      <c r="E14" s="43" t="s">
        <v>104</v>
      </c>
      <c r="F14" s="43" t="str">
        <f>IF($D14="","",VLOOKUP($D14,'[1]Boys Si Main Draw Prep'!$A$7:$P$134,3))</f>
        <v/>
      </c>
      <c r="G14" s="43"/>
      <c r="H14" s="43" t="str">
        <f>IF($D14="","",VLOOKUP($D14,'[1]Boys Si Main Draw Prep'!$A$7:$P$134,4))</f>
        <v/>
      </c>
      <c r="I14" s="55"/>
      <c r="J14" s="56"/>
      <c r="K14" s="50"/>
      <c r="L14" s="71"/>
      <c r="M14" s="72"/>
      <c r="N14" s="64" t="s">
        <v>65</v>
      </c>
      <c r="O14" s="65"/>
      <c r="P14" s="47" t="str">
        <f>$J$7</f>
        <v>MANDEEP REDDY KUDUMALA</v>
      </c>
      <c r="Q14" s="73"/>
      <c r="R14" s="52"/>
      <c r="T14" s="58" t="str">
        <f>'[1]SetUp Officials'!P28</f>
        <v> </v>
      </c>
    </row>
    <row r="15" s="5" customFormat="1" ht="9.6" customHeight="1" spans="1:20">
      <c r="A15" s="54" t="s">
        <v>110</v>
      </c>
      <c r="B15" s="43"/>
      <c r="C15" s="43" t="str">
        <f>IF($D15="","",VLOOKUP($D15,'[1]Boys Si Main Draw Prep'!$A$7:$P$134,16))</f>
        <v/>
      </c>
      <c r="D15" s="44"/>
      <c r="E15" s="43" t="str">
        <f>[2]Sheet1!M76</f>
        <v>AHMED SHARIF</v>
      </c>
      <c r="F15" s="43">
        <f>[2]Sheet1!N76</f>
        <v>435699</v>
      </c>
      <c r="G15" s="43">
        <f>[2]Sheet1!O76</f>
        <v>0</v>
      </c>
      <c r="H15" s="43" t="s">
        <v>402</v>
      </c>
      <c r="I15" s="46"/>
      <c r="J15" s="59" t="str">
        <f>$E$15</f>
        <v>AHMED SHARIF</v>
      </c>
      <c r="K15" s="48"/>
      <c r="L15" s="49"/>
      <c r="M15" s="50"/>
      <c r="N15" s="49"/>
      <c r="O15" s="62"/>
      <c r="P15" s="61" t="s">
        <v>71</v>
      </c>
      <c r="Q15" s="74"/>
      <c r="R15" s="52"/>
      <c r="T15" s="58" t="str">
        <f>'[1]SetUp Officials'!P29</f>
        <v> </v>
      </c>
    </row>
    <row r="16" s="5" customFormat="1" ht="9.6" customHeight="1" spans="1:20">
      <c r="A16" s="54" t="s">
        <v>111</v>
      </c>
      <c r="B16" s="43"/>
      <c r="C16" s="43" t="str">
        <f>IF($D16="","",VLOOKUP($D16,'[1]Boys Si Main Draw Prep'!$A$7:$P$134,16))</f>
        <v/>
      </c>
      <c r="D16" s="44"/>
      <c r="E16" s="43" t="s">
        <v>104</v>
      </c>
      <c r="F16" s="43" t="str">
        <f>IF($D16="","",VLOOKUP($D16,'[1]Boys Si Main Draw Prep'!$A$7:$P$134,3))</f>
        <v/>
      </c>
      <c r="G16" s="43"/>
      <c r="H16" s="43" t="str">
        <f>IF($D16="","",VLOOKUP($D16,'[1]Boys Si Main Draw Prep'!$A$7:$P$134,4))</f>
        <v/>
      </c>
      <c r="I16" s="55"/>
      <c r="J16" s="56"/>
      <c r="K16" s="57"/>
      <c r="L16" s="59" t="str">
        <f>$J$17</f>
        <v>SELVAKUMAR VAITHESWARAN</v>
      </c>
      <c r="M16" s="48"/>
      <c r="N16" s="49"/>
      <c r="O16" s="62"/>
      <c r="P16" s="49"/>
      <c r="Q16" s="74"/>
      <c r="R16" s="52"/>
      <c r="T16" s="75" t="str">
        <f>'[1]SetUp Officials'!P30</f>
        <v>None</v>
      </c>
    </row>
    <row r="17" s="5" customFormat="1" ht="9.6" customHeight="1" spans="1:18">
      <c r="A17" s="54" t="s">
        <v>112</v>
      </c>
      <c r="B17" s="43"/>
      <c r="C17" s="43" t="str">
        <f>IF($D17="","",VLOOKUP($D17,'[1]Boys Si Main Draw Prep'!$A$7:$P$134,16))</f>
        <v/>
      </c>
      <c r="D17" s="44"/>
      <c r="E17" s="43" t="str">
        <f>[2]Sheet1!M146</f>
        <v>SELVAKUMAR VAITHESWARAN</v>
      </c>
      <c r="F17" s="43">
        <f>[2]Sheet1!N146</f>
        <v>441736</v>
      </c>
      <c r="G17" s="43">
        <f>[2]Sheet1!O146</f>
        <v>0</v>
      </c>
      <c r="H17" s="43" t="s">
        <v>402</v>
      </c>
      <c r="I17" s="46"/>
      <c r="J17" s="59" t="str">
        <f>$E$17</f>
        <v>SELVAKUMAR VAITHESWARAN</v>
      </c>
      <c r="K17" s="60"/>
      <c r="L17" s="61" t="s">
        <v>245</v>
      </c>
      <c r="M17" s="62"/>
      <c r="N17" s="49"/>
      <c r="O17" s="62"/>
      <c r="P17" s="49"/>
      <c r="Q17" s="74"/>
      <c r="R17" s="52"/>
    </row>
    <row r="18" s="5" customFormat="1" ht="9.6" customHeight="1" spans="1:18">
      <c r="A18" s="54" t="s">
        <v>113</v>
      </c>
      <c r="B18" s="43"/>
      <c r="C18" s="43" t="str">
        <f>IF($D18="","",VLOOKUP($D18,'[1]Boys Si Main Draw Prep'!$A$7:$P$134,16))</f>
        <v/>
      </c>
      <c r="D18" s="44"/>
      <c r="E18" s="43" t="s">
        <v>104</v>
      </c>
      <c r="F18" s="43" t="str">
        <f>IF($D18="","",VLOOKUP($D18,'[1]Boys Si Main Draw Prep'!$A$7:$P$134,3))</f>
        <v/>
      </c>
      <c r="G18" s="43"/>
      <c r="H18" s="43" t="str">
        <f>IF($D18="","",VLOOKUP($D18,'[1]Boys Si Main Draw Prep'!$A$7:$P$134,4))</f>
        <v/>
      </c>
      <c r="I18" s="55"/>
      <c r="J18" s="56"/>
      <c r="K18" s="63"/>
      <c r="L18" s="64" t="s">
        <v>65</v>
      </c>
      <c r="M18" s="65"/>
      <c r="N18" s="59" t="str">
        <f>$J$17</f>
        <v>SELVAKUMAR VAITHESWARAN</v>
      </c>
      <c r="O18" s="70"/>
      <c r="P18" s="49"/>
      <c r="Q18" s="74"/>
      <c r="R18" s="52"/>
    </row>
    <row r="19" s="5" customFormat="1" ht="9.6" customHeight="1" spans="1:18">
      <c r="A19" s="54" t="s">
        <v>114</v>
      </c>
      <c r="B19" s="43"/>
      <c r="C19" s="43" t="str">
        <f>IF($D19="","",VLOOKUP($D19,'[1]Boys Si Main Draw Prep'!$A$7:$P$134,16))</f>
        <v/>
      </c>
      <c r="D19" s="44"/>
      <c r="E19" s="43" t="str">
        <f>[2]Sheet1!M85</f>
        <v>PADMANABHA B PONKSHE</v>
      </c>
      <c r="F19" s="43">
        <f>[2]Sheet1!N85</f>
        <v>418179</v>
      </c>
      <c r="G19" s="43">
        <f>[2]Sheet1!O85</f>
        <v>0</v>
      </c>
      <c r="H19" s="43" t="s">
        <v>404</v>
      </c>
      <c r="I19" s="46"/>
      <c r="J19" s="59" t="str">
        <f>$E$20</f>
        <v>KATHIRAVAN SATHIA NARAYANAN</v>
      </c>
      <c r="K19" s="48"/>
      <c r="L19" s="66"/>
      <c r="M19" s="67"/>
      <c r="N19" s="61" t="s">
        <v>234</v>
      </c>
      <c r="O19" s="50"/>
      <c r="P19" s="49"/>
      <c r="Q19" s="74"/>
      <c r="R19" s="52"/>
    </row>
    <row r="20" s="5" customFormat="1" ht="9.6" customHeight="1" spans="1:18">
      <c r="A20" s="54" t="s">
        <v>115</v>
      </c>
      <c r="B20" s="43"/>
      <c r="C20" s="43" t="str">
        <f>IF($D20="","",VLOOKUP($D20,'[1]Boys Si Main Draw Prep'!$A$7:$P$134,16))</f>
        <v/>
      </c>
      <c r="D20" s="44"/>
      <c r="E20" s="43" t="str">
        <f>[2]Sheet1!M158</f>
        <v>KATHIRAVAN SATHIA NARAYANAN</v>
      </c>
      <c r="F20" s="43">
        <f>[2]Sheet1!N158</f>
        <v>447937</v>
      </c>
      <c r="G20" s="43">
        <f>[2]Sheet1!O158</f>
        <v>0</v>
      </c>
      <c r="H20" s="43" t="s">
        <v>402</v>
      </c>
      <c r="I20" s="55"/>
      <c r="J20" s="61" t="s">
        <v>202</v>
      </c>
      <c r="K20" s="57"/>
      <c r="L20" s="59" t="str">
        <f>$J$21</f>
        <v>ARJUN PREMKUMAR</v>
      </c>
      <c r="M20" s="69"/>
      <c r="N20" s="49"/>
      <c r="O20" s="50"/>
      <c r="P20" s="71"/>
      <c r="Q20" s="74"/>
      <c r="R20" s="52"/>
    </row>
    <row r="21" s="5" customFormat="1" ht="9.6" customHeight="1" spans="1:18">
      <c r="A21" s="54" t="s">
        <v>116</v>
      </c>
      <c r="B21" s="43"/>
      <c r="C21" s="43" t="str">
        <f>IF($D21="","",VLOOKUP($D21,'[1]Boys Si Main Draw Prep'!$A$7:$P$134,16))</f>
        <v/>
      </c>
      <c r="D21" s="44"/>
      <c r="E21" s="43" t="s">
        <v>104</v>
      </c>
      <c r="F21" s="43" t="str">
        <f>IF($D21="","",VLOOKUP($D21,'[1]Boys Si Main Draw Prep'!$A$7:$P$134,3))</f>
        <v/>
      </c>
      <c r="G21" s="43"/>
      <c r="H21" s="43" t="str">
        <f>IF($D21="","",VLOOKUP($D21,'[1]Boys Si Main Draw Prep'!$A$7:$P$134,4))</f>
        <v/>
      </c>
      <c r="I21" s="46"/>
      <c r="J21" s="59" t="str">
        <f>$E$22</f>
        <v>ARJUN PREMKUMAR</v>
      </c>
      <c r="K21" s="70"/>
      <c r="L21" s="61" t="s">
        <v>68</v>
      </c>
      <c r="M21" s="63"/>
      <c r="N21" s="49"/>
      <c r="O21" s="50"/>
      <c r="P21" s="71"/>
      <c r="Q21" s="74"/>
      <c r="R21" s="52"/>
    </row>
    <row r="22" s="5" customFormat="1" ht="9.6" customHeight="1" spans="1:18">
      <c r="A22" s="42" t="s">
        <v>117</v>
      </c>
      <c r="B22" s="43"/>
      <c r="C22" s="43">
        <f>[2]Sheet1!K38</f>
        <v>289</v>
      </c>
      <c r="D22" s="44">
        <f>[2]Sheet1!L38</f>
        <v>0</v>
      </c>
      <c r="E22" s="43" t="str">
        <f>[2]Sheet1!M38</f>
        <v>ARJUN PREMKUMAR</v>
      </c>
      <c r="F22" s="45">
        <f>[2]Sheet1!N38</f>
        <v>421619</v>
      </c>
      <c r="G22" s="43" t="str">
        <f>[2]Sheet1!O38</f>
        <v>(KA)</v>
      </c>
      <c r="H22" s="45">
        <f>[2]Sheet1!P38</f>
        <v>0</v>
      </c>
      <c r="I22" s="55"/>
      <c r="J22" s="56"/>
      <c r="K22" s="50"/>
      <c r="L22" s="71"/>
      <c r="M22" s="72"/>
      <c r="N22" s="71"/>
      <c r="O22" s="63"/>
      <c r="P22" s="47" t="str">
        <f>$E$38</f>
        <v>MEGH BHARGAV K PATEL</v>
      </c>
      <c r="Q22" s="76"/>
      <c r="R22" s="52"/>
    </row>
    <row r="23" s="5" customFormat="1" ht="9.6" customHeight="1" spans="1:18">
      <c r="A23" s="42" t="s">
        <v>119</v>
      </c>
      <c r="B23" s="43"/>
      <c r="C23" s="43" t="str">
        <f>IF($D23="","",VLOOKUP($D23,'[1]Boys Si Main Draw Prep'!$A$7:$P$134,16))</f>
        <v/>
      </c>
      <c r="D23" s="44"/>
      <c r="E23" s="43" t="str">
        <f>[2]Sheet1!M66</f>
        <v>SAI KARAN ANGAMUTHU</v>
      </c>
      <c r="F23" s="45">
        <f>[2]Sheet1!N66</f>
        <v>429495</v>
      </c>
      <c r="G23" s="43">
        <f>[2]Sheet1!O66</f>
        <v>0</v>
      </c>
      <c r="H23" s="45" t="s">
        <v>402</v>
      </c>
      <c r="I23" s="46"/>
      <c r="J23" s="59" t="str">
        <f>$E$23</f>
        <v>SAI KARAN ANGAMUTHU</v>
      </c>
      <c r="K23" s="48"/>
      <c r="L23" s="49"/>
      <c r="M23" s="50"/>
      <c r="N23" s="49"/>
      <c r="O23" s="50"/>
      <c r="P23" s="77" t="s">
        <v>321</v>
      </c>
      <c r="Q23" s="74"/>
      <c r="R23" s="52"/>
    </row>
    <row r="24" s="5" customFormat="1" ht="9.6" customHeight="1" spans="1:18">
      <c r="A24" s="54" t="s">
        <v>120</v>
      </c>
      <c r="B24" s="43"/>
      <c r="C24" s="43" t="str">
        <f>IF($D24="","",VLOOKUP($D24,'[1]Boys Si Main Draw Prep'!$A$7:$P$134,16))</f>
        <v/>
      </c>
      <c r="D24" s="44"/>
      <c r="E24" s="43" t="s">
        <v>104</v>
      </c>
      <c r="F24" s="43" t="str">
        <f>IF($D24="","",VLOOKUP($D24,'[1]Boys Si Main Draw Prep'!$A$7:$P$134,3))</f>
        <v/>
      </c>
      <c r="G24" s="43"/>
      <c r="H24" s="43" t="str">
        <f>IF($D24="","",VLOOKUP($D24,'[1]Boys Si Main Draw Prep'!$A$7:$P$134,4))</f>
        <v/>
      </c>
      <c r="I24" s="55"/>
      <c r="J24" s="56"/>
      <c r="K24" s="57"/>
      <c r="L24" s="59" t="str">
        <f>$J$25</f>
        <v>RAHULRAM RAVICHANDRAN</v>
      </c>
      <c r="M24" s="48"/>
      <c r="N24" s="49"/>
      <c r="O24" s="50"/>
      <c r="P24" s="71"/>
      <c r="Q24" s="74"/>
      <c r="R24" s="52"/>
    </row>
    <row r="25" s="5" customFormat="1" ht="9.6" customHeight="1" spans="1:18">
      <c r="A25" s="54" t="s">
        <v>121</v>
      </c>
      <c r="B25" s="43"/>
      <c r="C25" s="43" t="str">
        <f>IF($D25="","",VLOOKUP($D25,'[1]Boys Si Main Draw Prep'!$A$7:$P$134,16))</f>
        <v/>
      </c>
      <c r="D25" s="44"/>
      <c r="E25" s="43" t="str">
        <f>[2]Sheet1!M108</f>
        <v>AARAV JAISON</v>
      </c>
      <c r="F25" s="43">
        <f>[2]Sheet1!N108</f>
        <v>434905</v>
      </c>
      <c r="G25" s="43">
        <f>[2]Sheet1!O108</f>
        <v>0</v>
      </c>
      <c r="H25" s="43" t="s">
        <v>402</v>
      </c>
      <c r="I25" s="46"/>
      <c r="J25" s="59" t="str">
        <f>$E$26</f>
        <v>RAHULRAM RAVICHANDRAN</v>
      </c>
      <c r="K25" s="60"/>
      <c r="L25" s="61" t="s">
        <v>405</v>
      </c>
      <c r="M25" s="62"/>
      <c r="N25" s="49"/>
      <c r="O25" s="50"/>
      <c r="P25" s="71"/>
      <c r="Q25" s="74"/>
      <c r="R25" s="52"/>
    </row>
    <row r="26" s="5" customFormat="1" ht="9.6" customHeight="1" spans="1:18">
      <c r="A26" s="54" t="s">
        <v>122</v>
      </c>
      <c r="B26" s="43"/>
      <c r="C26" s="43" t="str">
        <f>IF($D26="","",VLOOKUP($D26,'[1]Boys Si Main Draw Prep'!$A$7:$P$134,16))</f>
        <v/>
      </c>
      <c r="D26" s="44"/>
      <c r="E26" s="43" t="str">
        <f>[2]Sheet1!M122</f>
        <v>RAHULRAM RAVICHANDRAN</v>
      </c>
      <c r="F26" s="43">
        <f>[2]Sheet1!N122</f>
        <v>414081</v>
      </c>
      <c r="G26" s="43">
        <f>[2]Sheet1!O122</f>
        <v>0</v>
      </c>
      <c r="H26" s="43" t="s">
        <v>402</v>
      </c>
      <c r="I26" s="55"/>
      <c r="J26" s="61" t="s">
        <v>254</v>
      </c>
      <c r="K26" s="63"/>
      <c r="L26" s="64" t="s">
        <v>65</v>
      </c>
      <c r="M26" s="65"/>
      <c r="N26" s="59" t="str">
        <f>$J$27</f>
        <v>SHASHANK SAI PRASAD KARNATI</v>
      </c>
      <c r="O26" s="48"/>
      <c r="P26" s="49"/>
      <c r="Q26" s="74"/>
      <c r="R26" s="52"/>
    </row>
    <row r="27" s="5" customFormat="1" ht="9.6" customHeight="1" spans="1:18">
      <c r="A27" s="54" t="s">
        <v>124</v>
      </c>
      <c r="B27" s="43"/>
      <c r="C27" s="43" t="str">
        <f>IF($D27="","",VLOOKUP($D27,'[1]Boys Si Main Draw Prep'!$A$7:$P$134,16))</f>
        <v/>
      </c>
      <c r="D27" s="44"/>
      <c r="E27" s="43" t="str">
        <f>[2]Sheet1!M147</f>
        <v>AKSHAY NANDAGOPAL</v>
      </c>
      <c r="F27" s="43">
        <f>[2]Sheet1!N147</f>
        <v>444382</v>
      </c>
      <c r="G27" s="43">
        <f>[2]Sheet1!O147</f>
        <v>0</v>
      </c>
      <c r="H27" s="43" t="s">
        <v>402</v>
      </c>
      <c r="I27" s="46"/>
      <c r="J27" s="59" t="str">
        <f>$E$28</f>
        <v>SHASHANK SAI PRASAD KARNATI</v>
      </c>
      <c r="K27" s="48"/>
      <c r="L27" s="66"/>
      <c r="M27" s="67"/>
      <c r="N27" s="61" t="s">
        <v>292</v>
      </c>
      <c r="O27" s="68"/>
      <c r="P27" s="49"/>
      <c r="Q27" s="74"/>
      <c r="R27" s="52"/>
    </row>
    <row r="28" s="5" customFormat="1" ht="9.6" customHeight="1" spans="1:18">
      <c r="A28" s="54" t="s">
        <v>126</v>
      </c>
      <c r="B28" s="43"/>
      <c r="C28" s="43">
        <f>[2]Sheet1!K47</f>
        <v>336</v>
      </c>
      <c r="D28" s="44">
        <f>[2]Sheet1!L47</f>
        <v>0</v>
      </c>
      <c r="E28" s="43" t="str">
        <f>[2]Sheet1!M47</f>
        <v>SHASHANK SAI PRASAD KARNATI</v>
      </c>
      <c r="F28" s="43">
        <f>[2]Sheet1!N47</f>
        <v>430739</v>
      </c>
      <c r="G28" s="43" t="str">
        <f>[2]Sheet1!O47</f>
        <v>(TS)</v>
      </c>
      <c r="H28" s="43">
        <f>[2]Sheet1!P47</f>
        <v>0</v>
      </c>
      <c r="I28" s="55"/>
      <c r="J28" s="61" t="s">
        <v>378</v>
      </c>
      <c r="K28" s="57"/>
      <c r="L28" s="59" t="str">
        <f>$J$27</f>
        <v>SHASHANK SAI PRASAD KARNATI</v>
      </c>
      <c r="M28" s="69"/>
      <c r="N28" s="49"/>
      <c r="O28" s="62"/>
      <c r="P28" s="49"/>
      <c r="Q28" s="74"/>
      <c r="R28" s="52"/>
    </row>
    <row r="29" s="5" customFormat="1" ht="9.6" customHeight="1" spans="1:18">
      <c r="A29" s="54" t="s">
        <v>127</v>
      </c>
      <c r="B29" s="43"/>
      <c r="C29" s="43" t="str">
        <f>IF($D29="","",VLOOKUP($D29,'[1]Boys Si Main Draw Prep'!$A$7:$P$134,16))</f>
        <v/>
      </c>
      <c r="D29" s="44"/>
      <c r="E29" s="43" t="str">
        <f>[2]Sheet1!M74</f>
        <v>AMAN MIMANI</v>
      </c>
      <c r="F29" s="43">
        <f>[2]Sheet1!N74</f>
        <v>432890</v>
      </c>
      <c r="G29" s="43">
        <f>[2]Sheet1!O74</f>
        <v>0</v>
      </c>
      <c r="H29" s="43" t="s">
        <v>402</v>
      </c>
      <c r="I29" s="46"/>
      <c r="J29" s="59" t="str">
        <f>$E$29</f>
        <v>AMAN MIMANI</v>
      </c>
      <c r="K29" s="70"/>
      <c r="L29" s="61" t="s">
        <v>217</v>
      </c>
      <c r="M29" s="63"/>
      <c r="N29" s="49"/>
      <c r="O29" s="62"/>
      <c r="P29" s="49"/>
      <c r="Q29" s="74"/>
      <c r="R29" s="52"/>
    </row>
    <row r="30" s="5" customFormat="1" ht="9.6" customHeight="1" spans="1:18">
      <c r="A30" s="54" t="s">
        <v>128</v>
      </c>
      <c r="B30" s="43"/>
      <c r="C30" s="43" t="str">
        <f>IF($D30="","",VLOOKUP($D30,'[1]Boys Si Main Draw Prep'!$A$7:$P$134,16))</f>
        <v/>
      </c>
      <c r="D30" s="44"/>
      <c r="E30" s="43" t="s">
        <v>104</v>
      </c>
      <c r="F30" s="43" t="str">
        <f>IF($D30="","",VLOOKUP($D30,'[1]Boys Si Main Draw Prep'!$A$7:$P$134,3))</f>
        <v/>
      </c>
      <c r="G30" s="43"/>
      <c r="H30" s="43" t="str">
        <f>IF($D30="","",VLOOKUP($D30,'[1]Boys Si Main Draw Prep'!$A$7:$P$134,4))</f>
        <v/>
      </c>
      <c r="I30" s="55"/>
      <c r="J30" s="56"/>
      <c r="K30" s="50"/>
      <c r="L30" s="71"/>
      <c r="M30" s="72"/>
      <c r="N30" s="64" t="s">
        <v>65</v>
      </c>
      <c r="O30" s="65"/>
      <c r="P30" s="47" t="str">
        <f>$E$38</f>
        <v>MEGH BHARGAV K PATEL</v>
      </c>
      <c r="Q30" s="76"/>
      <c r="R30" s="52"/>
    </row>
    <row r="31" s="5" customFormat="1" ht="9.6" customHeight="1" spans="1:18">
      <c r="A31" s="54" t="s">
        <v>129</v>
      </c>
      <c r="B31" s="43"/>
      <c r="C31" s="43">
        <f>[2]Sheet1!K52</f>
        <v>393</v>
      </c>
      <c r="D31" s="44">
        <f>[2]Sheet1!L52</f>
        <v>0</v>
      </c>
      <c r="E31" s="43" t="str">
        <f>[2]Sheet1!M52</f>
        <v>BAALAAJI H L</v>
      </c>
      <c r="F31" s="43">
        <f>[2]Sheet1!N52</f>
        <v>418961</v>
      </c>
      <c r="G31" s="43" t="str">
        <f>[2]Sheet1!O52</f>
        <v>(KA)</v>
      </c>
      <c r="H31" s="43">
        <f>[2]Sheet1!P52</f>
        <v>0</v>
      </c>
      <c r="I31" s="46"/>
      <c r="J31" s="59" t="str">
        <f>$E$31</f>
        <v>BAALAAJI H L</v>
      </c>
      <c r="K31" s="48"/>
      <c r="L31" s="49"/>
      <c r="M31" s="50"/>
      <c r="N31" s="49"/>
      <c r="O31" s="62"/>
      <c r="P31" s="61" t="s">
        <v>362</v>
      </c>
      <c r="Q31" s="71"/>
      <c r="R31" s="52"/>
    </row>
    <row r="32" s="5" customFormat="1" ht="9.6" customHeight="1" spans="1:18">
      <c r="A32" s="54" t="s">
        <v>130</v>
      </c>
      <c r="B32" s="43"/>
      <c r="C32" s="43" t="str">
        <f>IF($D32="","",VLOOKUP($D32,'[1]Boys Si Main Draw Prep'!$A$7:$P$134,16))</f>
        <v/>
      </c>
      <c r="D32" s="44"/>
      <c r="E32" s="43" t="str">
        <f>[2]Sheet1!M75</f>
        <v>GNANA S</v>
      </c>
      <c r="F32" s="43">
        <f>[2]Sheet1!N75</f>
        <v>443872</v>
      </c>
      <c r="G32" s="43">
        <f>[2]Sheet1!O75</f>
        <v>0</v>
      </c>
      <c r="H32" s="43" t="s">
        <v>402</v>
      </c>
      <c r="I32" s="55"/>
      <c r="J32" s="61" t="s">
        <v>68</v>
      </c>
      <c r="K32" s="57"/>
      <c r="L32" s="59" t="str">
        <f>$J$31</f>
        <v>BAALAAJI H L</v>
      </c>
      <c r="M32" s="48"/>
      <c r="N32" s="49"/>
      <c r="O32" s="62"/>
      <c r="P32" s="49"/>
      <c r="Q32" s="71"/>
      <c r="R32" s="52"/>
    </row>
    <row r="33" s="5" customFormat="1" ht="9.6" customHeight="1" spans="1:18">
      <c r="A33" s="54" t="s">
        <v>131</v>
      </c>
      <c r="B33" s="43"/>
      <c r="C33" s="43" t="str">
        <f>IF($D33="","",VLOOKUP($D33,'[1]Boys Si Main Draw Prep'!$A$7:$P$134,16))</f>
        <v/>
      </c>
      <c r="D33" s="44"/>
      <c r="E33" s="43" t="s">
        <v>104</v>
      </c>
      <c r="F33" s="43" t="str">
        <f>IF($D33="","",VLOOKUP($D33,'[1]Boys Si Main Draw Prep'!$A$7:$P$134,3))</f>
        <v/>
      </c>
      <c r="G33" s="43"/>
      <c r="H33" s="43" t="str">
        <f>IF($D33="","",VLOOKUP($D33,'[1]Boys Si Main Draw Prep'!$A$7:$P$134,4))</f>
        <v/>
      </c>
      <c r="I33" s="46"/>
      <c r="J33" s="59" t="str">
        <f>$E$34</f>
        <v>SRIVATSAN SURYAKUMAR</v>
      </c>
      <c r="K33" s="60"/>
      <c r="L33" s="61" t="s">
        <v>406</v>
      </c>
      <c r="M33" s="62"/>
      <c r="N33" s="49"/>
      <c r="O33" s="62"/>
      <c r="P33" s="49"/>
      <c r="Q33" s="71"/>
      <c r="R33" s="52"/>
    </row>
    <row r="34" s="5" customFormat="1" ht="9.6" customHeight="1" spans="1:18">
      <c r="A34" s="54" t="s">
        <v>132</v>
      </c>
      <c r="B34" s="43"/>
      <c r="C34" s="43" t="str">
        <f>IF($D34="","",VLOOKUP($D34,'[1]Boys Si Main Draw Prep'!$A$7:$P$134,16))</f>
        <v/>
      </c>
      <c r="D34" s="44"/>
      <c r="E34" s="43" t="str">
        <f>[2]Sheet1!M79</f>
        <v>SRIVATSAN SURYAKUMAR</v>
      </c>
      <c r="F34" s="43">
        <f>[2]Sheet1!N79</f>
        <v>409559</v>
      </c>
      <c r="G34" s="43">
        <f>[2]Sheet1!O79</f>
        <v>0</v>
      </c>
      <c r="H34" s="43" t="s">
        <v>402</v>
      </c>
      <c r="I34" s="55"/>
      <c r="J34" s="56"/>
      <c r="K34" s="63"/>
      <c r="L34" s="64" t="s">
        <v>65</v>
      </c>
      <c r="M34" s="65"/>
      <c r="N34" s="47" t="str">
        <f>$E$38</f>
        <v>MEGH BHARGAV K PATEL</v>
      </c>
      <c r="O34" s="70"/>
      <c r="P34" s="49"/>
      <c r="Q34" s="71"/>
      <c r="R34" s="52"/>
    </row>
    <row r="35" s="5" customFormat="1" ht="9.6" customHeight="1" spans="1:18">
      <c r="A35" s="54" t="s">
        <v>133</v>
      </c>
      <c r="B35" s="43"/>
      <c r="C35" s="43" t="str">
        <f>IF($D35="","",VLOOKUP($D35,'[1]Boys Si Main Draw Prep'!$A$7:$P$134,16))</f>
        <v/>
      </c>
      <c r="D35" s="44"/>
      <c r="E35" s="43" t="s">
        <v>104</v>
      </c>
      <c r="F35" s="43" t="str">
        <f>IF($D35="","",VLOOKUP($D35,'[1]Boys Si Main Draw Prep'!$A$7:$P$134,3))</f>
        <v/>
      </c>
      <c r="G35" s="43"/>
      <c r="H35" s="43" t="str">
        <f>IF($D35="","",VLOOKUP($D35,'[1]Boys Si Main Draw Prep'!$A$7:$P$134,4))</f>
        <v/>
      </c>
      <c r="I35" s="46"/>
      <c r="J35" s="43" t="str">
        <f>$E$36</f>
        <v>ASHWIN KABALAN</v>
      </c>
      <c r="K35" s="48"/>
      <c r="L35" s="66"/>
      <c r="M35" s="67"/>
      <c r="N35" s="61" t="s">
        <v>378</v>
      </c>
      <c r="O35" s="50"/>
      <c r="P35" s="49"/>
      <c r="Q35" s="49"/>
      <c r="R35" s="52"/>
    </row>
    <row r="36" s="5" customFormat="1" ht="9.6" customHeight="1" spans="1:18">
      <c r="A36" s="54" t="s">
        <v>134</v>
      </c>
      <c r="B36" s="43"/>
      <c r="C36" s="43" t="str">
        <f>IF($D36="","",VLOOKUP($D36,'[1]Boys Si Main Draw Prep'!$A$7:$P$134,16))</f>
        <v/>
      </c>
      <c r="D36" s="44"/>
      <c r="E36" s="43" t="str">
        <f>[2]Sheet1!M98</f>
        <v>ASHWIN KABALAN</v>
      </c>
      <c r="F36" s="43">
        <f>[2]Sheet1!N98</f>
        <v>440123</v>
      </c>
      <c r="G36" s="43">
        <f>[2]Sheet1!O98</f>
        <v>0</v>
      </c>
      <c r="H36" s="43" t="s">
        <v>402</v>
      </c>
      <c r="I36" s="55"/>
      <c r="J36" s="56"/>
      <c r="K36" s="57"/>
      <c r="L36" s="47" t="str">
        <f>$E$38</f>
        <v>MEGH BHARGAV K PATEL</v>
      </c>
      <c r="M36" s="69"/>
      <c r="N36" s="49"/>
      <c r="O36" s="50"/>
      <c r="P36" s="49"/>
      <c r="Q36" s="49"/>
      <c r="R36" s="52"/>
    </row>
    <row r="37" s="5" customFormat="1" ht="9.6" customHeight="1" spans="1:18">
      <c r="A37" s="54" t="s">
        <v>136</v>
      </c>
      <c r="B37" s="43"/>
      <c r="C37" s="43" t="str">
        <f>IF($D37="","",VLOOKUP($D37,'[1]Boys Si Main Draw Prep'!$A$7:$P$134,16))</f>
        <v/>
      </c>
      <c r="D37" s="44"/>
      <c r="E37" s="43" t="s">
        <v>104</v>
      </c>
      <c r="F37" s="43" t="str">
        <f>IF($D37="","",VLOOKUP($D37,'[1]Boys Si Main Draw Prep'!$A$7:$P$134,3))</f>
        <v/>
      </c>
      <c r="G37" s="43"/>
      <c r="H37" s="43" t="str">
        <f>IF($D37="","",VLOOKUP($D37,'[1]Boys Si Main Draw Prep'!$A$7:$P$134,4))</f>
        <v/>
      </c>
      <c r="I37" s="46"/>
      <c r="J37" s="47" t="str">
        <f>$E$38</f>
        <v>MEGH BHARGAV K PATEL</v>
      </c>
      <c r="K37" s="70"/>
      <c r="L37" s="61" t="s">
        <v>407</v>
      </c>
      <c r="M37" s="63"/>
      <c r="N37" s="49"/>
      <c r="O37" s="50"/>
      <c r="P37" s="49"/>
      <c r="Q37" s="49"/>
      <c r="R37" s="52"/>
    </row>
    <row r="38" s="5" customFormat="1" ht="9.6" customHeight="1" spans="1:18">
      <c r="A38" s="42" t="s">
        <v>137</v>
      </c>
      <c r="B38" s="43"/>
      <c r="C38" s="43">
        <f>[2]Sheet1!K11</f>
        <v>126</v>
      </c>
      <c r="D38" s="44">
        <v>11</v>
      </c>
      <c r="E38" s="45" t="str">
        <f>[2]Sheet1!M11</f>
        <v>MEGH BHARGAV K PATEL</v>
      </c>
      <c r="F38" s="45">
        <f>[2]Sheet1!N11</f>
        <v>412228</v>
      </c>
      <c r="G38" s="45" t="str">
        <f>[2]Sheet1!O11</f>
        <v>(GJ)</v>
      </c>
      <c r="H38" s="45">
        <f>[2]Sheet1!P11</f>
        <v>0</v>
      </c>
      <c r="I38" s="55"/>
      <c r="J38" s="56"/>
      <c r="K38" s="50"/>
      <c r="L38" s="71"/>
      <c r="M38" s="72"/>
      <c r="N38" s="71"/>
      <c r="O38" s="63"/>
      <c r="P38" s="49"/>
      <c r="Q38" s="49"/>
      <c r="R38" s="52"/>
    </row>
    <row r="39" s="5" customFormat="1" ht="9.6" customHeight="1" spans="1:18">
      <c r="A39" s="42" t="s">
        <v>138</v>
      </c>
      <c r="B39" s="43"/>
      <c r="C39" s="43">
        <f>[2]Sheet1!K2</f>
        <v>92</v>
      </c>
      <c r="D39" s="44">
        <v>2</v>
      </c>
      <c r="E39" s="45" t="str">
        <f>[2]Sheet1!M2</f>
        <v> KARTHIK K S KAVIN</v>
      </c>
      <c r="F39" s="45">
        <f>[2]Sheet1!N2</f>
        <v>421319</v>
      </c>
      <c r="G39" s="45" t="str">
        <f>[2]Sheet1!O2</f>
        <v>(TN)</v>
      </c>
      <c r="H39" s="45">
        <f>[2]Sheet1!P2</f>
        <v>0</v>
      </c>
      <c r="I39" s="46"/>
      <c r="J39" s="47" t="str">
        <f>$E$39</f>
        <v> KARTHIK K S KAVIN</v>
      </c>
      <c r="K39" s="48"/>
      <c r="L39" s="49"/>
      <c r="M39" s="50"/>
      <c r="N39" s="49"/>
      <c r="O39" s="50"/>
      <c r="P39" s="49"/>
      <c r="Q39" s="49"/>
      <c r="R39" s="52"/>
    </row>
    <row r="40" s="5" customFormat="1" ht="9.6" customHeight="1" spans="1:18">
      <c r="A40" s="54" t="s">
        <v>140</v>
      </c>
      <c r="B40" s="43"/>
      <c r="C40" s="43" t="str">
        <f>IF($D40="","",VLOOKUP($D40,'[1]Boys Si Main Draw Prep'!$A$7:$P$134,16))</f>
        <v/>
      </c>
      <c r="D40" s="44"/>
      <c r="E40" s="43" t="s">
        <v>104</v>
      </c>
      <c r="F40" s="43" t="str">
        <f>IF($D40="","",VLOOKUP($D40,'[1]Boys Si Main Draw Prep'!$A$7:$P$134,3))</f>
        <v/>
      </c>
      <c r="G40" s="43"/>
      <c r="H40" s="43" t="str">
        <f>IF($D40="","",VLOOKUP($D40,'[1]Boys Si Main Draw Prep'!$A$7:$P$134,4))</f>
        <v/>
      </c>
      <c r="I40" s="55"/>
      <c r="J40" s="56"/>
      <c r="K40" s="57"/>
      <c r="L40" s="47" t="str">
        <f>$J$39</f>
        <v> KARTHIK K S KAVIN</v>
      </c>
      <c r="M40" s="48"/>
      <c r="N40" s="49"/>
      <c r="O40" s="50"/>
      <c r="P40" s="49"/>
      <c r="Q40" s="49"/>
      <c r="R40" s="52"/>
    </row>
    <row r="41" s="5" customFormat="1" ht="9.6" customHeight="1" spans="1:18">
      <c r="A41" s="54" t="s">
        <v>141</v>
      </c>
      <c r="B41" s="43"/>
      <c r="C41" s="43">
        <f>[2]Sheet1!K53</f>
        <v>393</v>
      </c>
      <c r="D41" s="44">
        <f>[2]Sheet1!L53</f>
        <v>0</v>
      </c>
      <c r="E41" s="43" t="str">
        <f>[2]Sheet1!M53</f>
        <v>BRYAN MOSES J</v>
      </c>
      <c r="F41" s="43">
        <f>[2]Sheet1!N53</f>
        <v>440261</v>
      </c>
      <c r="G41" s="43" t="str">
        <f>[2]Sheet1!O53</f>
        <v>(KA)</v>
      </c>
      <c r="H41" s="43">
        <f>[2]Sheet1!P53</f>
        <v>0</v>
      </c>
      <c r="I41" s="46"/>
      <c r="J41" s="59" t="str">
        <f>$E$41</f>
        <v>BRYAN MOSES J</v>
      </c>
      <c r="K41" s="60"/>
      <c r="L41" s="61" t="s">
        <v>188</v>
      </c>
      <c r="M41" s="62"/>
      <c r="N41" s="49"/>
      <c r="O41" s="50"/>
      <c r="P41" s="49"/>
      <c r="Q41" s="49"/>
      <c r="R41" s="52"/>
    </row>
    <row r="42" s="5" customFormat="1" ht="9.6" customHeight="1" spans="1:18">
      <c r="A42" s="54" t="s">
        <v>142</v>
      </c>
      <c r="B42" s="43"/>
      <c r="C42" s="43" t="str">
        <f>IF($D42="","",VLOOKUP($D42,'[1]Boys Si Main Draw Prep'!$A$7:$P$134,16))</f>
        <v/>
      </c>
      <c r="D42" s="44"/>
      <c r="E42" s="43" t="s">
        <v>104</v>
      </c>
      <c r="F42" s="43" t="str">
        <f>IF($D42="","",VLOOKUP($D42,'[1]Boys Si Main Draw Prep'!$A$7:$P$134,3))</f>
        <v/>
      </c>
      <c r="G42" s="43"/>
      <c r="H42" s="43" t="str">
        <f>IF($D42="","",VLOOKUP($D42,'[1]Boys Si Main Draw Prep'!$A$7:$P$134,4))</f>
        <v/>
      </c>
      <c r="I42" s="55"/>
      <c r="J42" s="56"/>
      <c r="K42" s="63"/>
      <c r="L42" s="64" t="s">
        <v>65</v>
      </c>
      <c r="M42" s="65"/>
      <c r="N42" s="47" t="str">
        <f>$J$39</f>
        <v> KARTHIK K S KAVIN</v>
      </c>
      <c r="O42" s="48"/>
      <c r="P42" s="49"/>
      <c r="Q42" s="49"/>
      <c r="R42" s="52"/>
    </row>
    <row r="43" s="5" customFormat="1" ht="9.6" customHeight="1" spans="1:18">
      <c r="A43" s="54" t="s">
        <v>143</v>
      </c>
      <c r="B43" s="43"/>
      <c r="C43" s="43">
        <f>[2]Sheet1!K43</f>
        <v>313</v>
      </c>
      <c r="D43" s="44">
        <f>[2]Sheet1!L43</f>
        <v>0</v>
      </c>
      <c r="E43" s="43" t="str">
        <f>[2]Sheet1!M43</f>
        <v>THIRUMURUGAN V</v>
      </c>
      <c r="F43" s="43">
        <f>[2]Sheet1!N43</f>
        <v>429192</v>
      </c>
      <c r="G43" s="43" t="str">
        <f>[2]Sheet1!O43</f>
        <v>(TN)</v>
      </c>
      <c r="H43" s="43">
        <f>[2]Sheet1!P43</f>
        <v>0</v>
      </c>
      <c r="I43" s="46"/>
      <c r="J43" s="59" t="str">
        <f>$E$44</f>
        <v>ABHISHEK RAJA</v>
      </c>
      <c r="K43" s="48"/>
      <c r="L43" s="66"/>
      <c r="M43" s="67"/>
      <c r="N43" s="61" t="s">
        <v>408</v>
      </c>
      <c r="O43" s="68"/>
      <c r="P43" s="49"/>
      <c r="Q43" s="49"/>
      <c r="R43" s="52"/>
    </row>
    <row r="44" s="5" customFormat="1" ht="9.6" customHeight="1" spans="1:18">
      <c r="A44" s="54" t="s">
        <v>144</v>
      </c>
      <c r="B44" s="43"/>
      <c r="C44" s="43" t="str">
        <f>IF($D44="","",VLOOKUP($D44,'[1]Boys Si Main Draw Prep'!$A$7:$P$134,16))</f>
        <v/>
      </c>
      <c r="D44" s="44"/>
      <c r="E44" s="43" t="str">
        <f>[2]Sheet1!M143</f>
        <v>ABHISHEK RAJA</v>
      </c>
      <c r="F44" s="43">
        <f>[2]Sheet1!N143</f>
        <v>440699</v>
      </c>
      <c r="G44" s="43">
        <f>[2]Sheet1!O143</f>
        <v>0</v>
      </c>
      <c r="H44" s="43" t="s">
        <v>402</v>
      </c>
      <c r="I44" s="55"/>
      <c r="J44" s="61" t="s">
        <v>409</v>
      </c>
      <c r="K44" s="57"/>
      <c r="L44" s="59" t="str">
        <f>$J$45</f>
        <v>ARJUN SOORI PUTTEGOWDA</v>
      </c>
      <c r="M44" s="69"/>
      <c r="N44" s="49"/>
      <c r="O44" s="62"/>
      <c r="P44" s="49"/>
      <c r="Q44" s="49"/>
      <c r="R44" s="52"/>
    </row>
    <row r="45" s="5" customFormat="1" ht="9.6" customHeight="1" spans="1:18">
      <c r="A45" s="54" t="s">
        <v>146</v>
      </c>
      <c r="B45" s="43"/>
      <c r="C45" s="43">
        <f>[2]Sheet1!K34</f>
        <v>264</v>
      </c>
      <c r="D45" s="44">
        <f>[2]Sheet1!L34</f>
        <v>0</v>
      </c>
      <c r="E45" s="43" t="str">
        <f>[2]Sheet1!M34</f>
        <v>ARJUN SOORI PUTTEGOWDA</v>
      </c>
      <c r="F45" s="43">
        <f>[2]Sheet1!N34</f>
        <v>432177</v>
      </c>
      <c r="G45" s="43" t="str">
        <f>[2]Sheet1!O34</f>
        <v>(KA)</v>
      </c>
      <c r="H45" s="43">
        <f>[2]Sheet1!P34</f>
        <v>0</v>
      </c>
      <c r="I45" s="46"/>
      <c r="J45" s="59" t="str">
        <f>$E$45</f>
        <v>ARJUN SOORI PUTTEGOWDA</v>
      </c>
      <c r="K45" s="70"/>
      <c r="L45" s="61" t="s">
        <v>161</v>
      </c>
      <c r="M45" s="63"/>
      <c r="N45" s="49"/>
      <c r="O45" s="62"/>
      <c r="P45" s="49"/>
      <c r="Q45" s="49"/>
      <c r="R45" s="52"/>
    </row>
    <row r="46" s="5" customFormat="1" ht="9.6" customHeight="1" spans="1:18">
      <c r="A46" s="54" t="s">
        <v>148</v>
      </c>
      <c r="B46" s="43"/>
      <c r="C46" s="43" t="str">
        <f>IF($D46="","",VLOOKUP($D46,'[1]Boys Si Main Draw Prep'!$A$7:$P$134,16))</f>
        <v/>
      </c>
      <c r="D46" s="44"/>
      <c r="E46" s="43" t="s">
        <v>104</v>
      </c>
      <c r="F46" s="43" t="str">
        <f>IF($D46="","",VLOOKUP($D46,'[1]Boys Si Main Draw Prep'!$A$7:$P$134,3))</f>
        <v/>
      </c>
      <c r="G46" s="43"/>
      <c r="H46" s="43" t="str">
        <f>IF($D46="","",VLOOKUP($D46,'[1]Boys Si Main Draw Prep'!$A$7:$P$134,4))</f>
        <v/>
      </c>
      <c r="I46" s="55"/>
      <c r="J46" s="56"/>
      <c r="K46" s="50"/>
      <c r="L46" s="71"/>
      <c r="M46" s="72"/>
      <c r="N46" s="64" t="s">
        <v>65</v>
      </c>
      <c r="O46" s="65"/>
      <c r="P46" s="47" t="str">
        <f>$J$39</f>
        <v> KARTHIK K S KAVIN</v>
      </c>
      <c r="Q46" s="73"/>
      <c r="R46" s="52"/>
    </row>
    <row r="47" s="5" customFormat="1" ht="9.6" customHeight="1" spans="1:18">
      <c r="A47" s="54" t="s">
        <v>149</v>
      </c>
      <c r="B47" s="43"/>
      <c r="C47" s="43" t="str">
        <f>IF($D47="","",VLOOKUP($D47,'[1]Boys Si Main Draw Prep'!$A$7:$P$134,16))</f>
        <v/>
      </c>
      <c r="D47" s="44"/>
      <c r="E47" s="43" t="str">
        <f>[2]Sheet1!M124</f>
        <v>SUTIRTH MAHADEV BAVALE</v>
      </c>
      <c r="F47" s="43">
        <f>[2]Sheet1!N124</f>
        <v>429167</v>
      </c>
      <c r="G47" s="43">
        <f>[2]Sheet1!O124</f>
        <v>0</v>
      </c>
      <c r="H47" s="43" t="s">
        <v>400</v>
      </c>
      <c r="I47" s="46"/>
      <c r="J47" s="59" t="str">
        <f>$E$47</f>
        <v>SUTIRTH MAHADEV BAVALE</v>
      </c>
      <c r="K47" s="48"/>
      <c r="L47" s="49"/>
      <c r="M47" s="50"/>
      <c r="N47" s="49"/>
      <c r="O47" s="62"/>
      <c r="P47" s="61" t="s">
        <v>187</v>
      </c>
      <c r="Q47" s="74"/>
      <c r="R47" s="52"/>
    </row>
    <row r="48" s="5" customFormat="1" ht="9.6" customHeight="1" spans="1:18">
      <c r="A48" s="54" t="s">
        <v>150</v>
      </c>
      <c r="B48" s="43"/>
      <c r="C48" s="43" t="str">
        <f>IF($D48="","",VLOOKUP($D48,'[1]Boys Si Main Draw Prep'!$A$7:$P$134,16))</f>
        <v/>
      </c>
      <c r="D48" s="44"/>
      <c r="E48" s="43" t="s">
        <v>104</v>
      </c>
      <c r="F48" s="43" t="str">
        <f>IF($D48="","",VLOOKUP($D48,'[1]Boys Si Main Draw Prep'!$A$7:$P$134,3))</f>
        <v/>
      </c>
      <c r="G48" s="43"/>
      <c r="H48" s="43" t="str">
        <f>IF($D48="","",VLOOKUP($D48,'[1]Boys Si Main Draw Prep'!$A$7:$P$134,4))</f>
        <v/>
      </c>
      <c r="I48" s="55"/>
      <c r="J48" s="56"/>
      <c r="K48" s="57"/>
      <c r="L48" s="59" t="str">
        <f>$J$49</f>
        <v>MEHUL JOTHISH</v>
      </c>
      <c r="M48" s="48"/>
      <c r="N48" s="49"/>
      <c r="O48" s="62"/>
      <c r="P48" s="49"/>
      <c r="Q48" s="74"/>
      <c r="R48" s="52"/>
    </row>
    <row r="49" s="5" customFormat="1" ht="9.6" customHeight="1" spans="1:18">
      <c r="A49" s="54" t="s">
        <v>151</v>
      </c>
      <c r="B49" s="43"/>
      <c r="C49" s="43">
        <f>[2]Sheet1!K51</f>
        <v>393</v>
      </c>
      <c r="D49" s="44">
        <f>[2]Sheet1!L51</f>
        <v>0</v>
      </c>
      <c r="E49" s="43" t="str">
        <f>[2]Sheet1!M51</f>
        <v>MEHUL JOTHISH</v>
      </c>
      <c r="F49" s="43">
        <f>[2]Sheet1!N51</f>
        <v>429696</v>
      </c>
      <c r="G49" s="43" t="str">
        <f>[2]Sheet1!O51</f>
        <v>(TN)</v>
      </c>
      <c r="H49" s="43">
        <f>[2]Sheet1!P51</f>
        <v>0</v>
      </c>
      <c r="I49" s="46"/>
      <c r="J49" s="59" t="str">
        <f>$E$49</f>
        <v>MEHUL JOTHISH</v>
      </c>
      <c r="K49" s="60"/>
      <c r="L49" s="61" t="s">
        <v>410</v>
      </c>
      <c r="M49" s="62"/>
      <c r="N49" s="49"/>
      <c r="O49" s="62"/>
      <c r="P49" s="49"/>
      <c r="Q49" s="74"/>
      <c r="R49" s="52"/>
    </row>
    <row r="50" s="5" customFormat="1" ht="9.6" customHeight="1" spans="1:18">
      <c r="A50" s="54" t="s">
        <v>153</v>
      </c>
      <c r="B50" s="43"/>
      <c r="C50" s="43" t="str">
        <f>IF($D50="","",VLOOKUP($D50,'[1]Boys Si Main Draw Prep'!$A$7:$P$134,16))</f>
        <v/>
      </c>
      <c r="D50" s="44"/>
      <c r="E50" s="43" t="s">
        <v>104</v>
      </c>
      <c r="F50" s="43" t="str">
        <f>IF($D50="","",VLOOKUP($D50,'[1]Boys Si Main Draw Prep'!$A$7:$P$134,3))</f>
        <v/>
      </c>
      <c r="G50" s="43"/>
      <c r="H50" s="43" t="str">
        <f>IF($D50="","",VLOOKUP($D50,'[1]Boys Si Main Draw Prep'!$A$7:$P$134,4))</f>
        <v/>
      </c>
      <c r="I50" s="55"/>
      <c r="J50" s="56"/>
      <c r="K50" s="63"/>
      <c r="L50" s="64" t="s">
        <v>65</v>
      </c>
      <c r="M50" s="65"/>
      <c r="N50" s="59" t="str">
        <f>$J$49</f>
        <v>MEHUL JOTHISH</v>
      </c>
      <c r="O50" s="70"/>
      <c r="P50" s="49"/>
      <c r="Q50" s="74"/>
      <c r="R50" s="52"/>
    </row>
    <row r="51" s="5" customFormat="1" ht="9.6" customHeight="1" spans="1:18">
      <c r="A51" s="54" t="s">
        <v>154</v>
      </c>
      <c r="B51" s="43"/>
      <c r="C51" s="43">
        <f>[2]Sheet1!K26</f>
        <v>201</v>
      </c>
      <c r="D51" s="44">
        <f>[2]Sheet1!L26</f>
        <v>0</v>
      </c>
      <c r="E51" s="43" t="str">
        <f>[2]Sheet1!M26</f>
        <v>RAMCHANDRA REDDY KESHI REDDY</v>
      </c>
      <c r="F51" s="43">
        <f>[2]Sheet1!N26</f>
        <v>422131</v>
      </c>
      <c r="G51" s="43" t="str">
        <f>[2]Sheet1!O26</f>
        <v>(TS)</v>
      </c>
      <c r="H51" s="43">
        <f>[2]Sheet1!P26</f>
        <v>0</v>
      </c>
      <c r="I51" s="46"/>
      <c r="J51" s="59" t="str">
        <f>$E$51</f>
        <v>RAMCHANDRA REDDY KESHI REDDY</v>
      </c>
      <c r="K51" s="48"/>
      <c r="L51" s="66"/>
      <c r="M51" s="67"/>
      <c r="N51" s="61" t="s">
        <v>214</v>
      </c>
      <c r="O51" s="50"/>
      <c r="P51" s="49"/>
      <c r="Q51" s="74"/>
      <c r="R51" s="52"/>
    </row>
    <row r="52" s="5" customFormat="1" ht="9.6" customHeight="1" spans="1:18">
      <c r="A52" s="54" t="s">
        <v>156</v>
      </c>
      <c r="B52" s="43"/>
      <c r="C52" s="43" t="str">
        <f>IF($D52="","",VLOOKUP($D52,'[1]Boys Si Main Draw Prep'!$A$7:$P$134,16))</f>
        <v/>
      </c>
      <c r="D52" s="44"/>
      <c r="E52" s="43" t="str">
        <f>[2]Sheet1!M115</f>
        <v>TEJAS HARI NARAYANAN</v>
      </c>
      <c r="F52" s="43">
        <f>[2]Sheet1!N115</f>
        <v>423662</v>
      </c>
      <c r="G52" s="43">
        <f>[2]Sheet1!O115</f>
        <v>0</v>
      </c>
      <c r="H52" s="43" t="s">
        <v>402</v>
      </c>
      <c r="I52" s="55"/>
      <c r="J52" s="61" t="s">
        <v>68</v>
      </c>
      <c r="K52" s="57"/>
      <c r="L52" s="59" t="str">
        <f>$J$51</f>
        <v>RAMCHANDRA REDDY KESHI REDDY</v>
      </c>
      <c r="M52" s="69"/>
      <c r="N52" s="49"/>
      <c r="O52" s="50"/>
      <c r="P52" s="49"/>
      <c r="Q52" s="74"/>
      <c r="R52" s="52"/>
    </row>
    <row r="53" s="5" customFormat="1" ht="9.6" customHeight="1" spans="1:18">
      <c r="A53" s="54" t="s">
        <v>157</v>
      </c>
      <c r="B53" s="43"/>
      <c r="C53" s="43" t="str">
        <f>IF($D53="","",VLOOKUP($D53,'[1]Boys Si Main Draw Prep'!$A$7:$P$134,16))</f>
        <v/>
      </c>
      <c r="D53" s="44"/>
      <c r="E53" s="43" t="s">
        <v>104</v>
      </c>
      <c r="F53" s="43" t="str">
        <f>IF($D53="","",VLOOKUP($D53,'[1]Boys Si Main Draw Prep'!$A$7:$P$134,3))</f>
        <v/>
      </c>
      <c r="G53" s="43"/>
      <c r="H53" s="43" t="str">
        <f>IF($D53="","",VLOOKUP($D53,'[1]Boys Si Main Draw Prep'!$A$7:$P$134,4))</f>
        <v/>
      </c>
      <c r="I53" s="46"/>
      <c r="J53" s="59" t="str">
        <f>$E$54</f>
        <v>VIKRAM DHANJA</v>
      </c>
      <c r="K53" s="70"/>
      <c r="L53" s="61" t="s">
        <v>292</v>
      </c>
      <c r="M53" s="63"/>
      <c r="N53" s="49"/>
      <c r="O53" s="50"/>
      <c r="P53" s="49"/>
      <c r="Q53" s="74"/>
      <c r="R53" s="52"/>
    </row>
    <row r="54" s="5" customFormat="1" ht="9.6" customHeight="1" spans="1:18">
      <c r="A54" s="42" t="s">
        <v>158</v>
      </c>
      <c r="B54" s="43"/>
      <c r="C54" s="43" t="str">
        <f>IF($D54="","",VLOOKUP($D54,'[1]Boys Si Main Draw Prep'!$A$7:$P$134,16))</f>
        <v/>
      </c>
      <c r="D54" s="44"/>
      <c r="E54" s="43" t="str">
        <f>[2]Sheet1!M94</f>
        <v>VIKRAM DHANJA</v>
      </c>
      <c r="F54" s="45">
        <f>[2]Sheet1!N94</f>
        <v>406864</v>
      </c>
      <c r="G54" s="45">
        <f>[2]Sheet1!O94</f>
        <v>0</v>
      </c>
      <c r="H54" s="45" t="s">
        <v>402</v>
      </c>
      <c r="I54" s="55"/>
      <c r="J54" s="56"/>
      <c r="K54" s="50"/>
      <c r="L54" s="71"/>
      <c r="M54" s="72"/>
      <c r="N54" s="71"/>
      <c r="O54" s="63"/>
      <c r="P54" s="47" t="str">
        <f>$J$39</f>
        <v> KARTHIK K S KAVIN</v>
      </c>
      <c r="Q54" s="76"/>
      <c r="R54" s="52"/>
    </row>
    <row r="55" s="5" customFormat="1" ht="9.6" customHeight="1" spans="1:18">
      <c r="A55" s="42" t="s">
        <v>160</v>
      </c>
      <c r="B55" s="43"/>
      <c r="C55" s="43" t="str">
        <f>IF($D55="","",VLOOKUP($D55,'[1]Boys Si Main Draw Prep'!$A$7:$P$134,16))</f>
        <v/>
      </c>
      <c r="D55" s="44"/>
      <c r="E55" s="43" t="str">
        <f>[2]Sheet1!M64</f>
        <v>ALOK HAJARE</v>
      </c>
      <c r="F55" s="45">
        <f>[2]Sheet1!N64</f>
        <v>432025</v>
      </c>
      <c r="G55" s="45">
        <f>[2]Sheet1!O64</f>
        <v>0</v>
      </c>
      <c r="H55" s="45" t="s">
        <v>411</v>
      </c>
      <c r="I55" s="46"/>
      <c r="J55" s="59" t="str">
        <f>$E$55</f>
        <v>ALOK HAJARE</v>
      </c>
      <c r="K55" s="48"/>
      <c r="L55" s="49"/>
      <c r="M55" s="50"/>
      <c r="N55" s="49"/>
      <c r="O55" s="50"/>
      <c r="P55" s="78" t="s">
        <v>321</v>
      </c>
      <c r="Q55" s="74"/>
      <c r="R55" s="52"/>
    </row>
    <row r="56" s="5" customFormat="1" ht="9.6" customHeight="1" spans="1:18">
      <c r="A56" s="54" t="s">
        <v>162</v>
      </c>
      <c r="B56" s="43"/>
      <c r="C56" s="43" t="str">
        <f>IF($D56="","",VLOOKUP($D56,'[1]Boys Si Main Draw Prep'!$A$7:$P$134,16))</f>
        <v/>
      </c>
      <c r="D56" s="44"/>
      <c r="E56" s="43" t="s">
        <v>104</v>
      </c>
      <c r="F56" s="43" t="str">
        <f>IF($D56="","",VLOOKUP($D56,'[1]Boys Si Main Draw Prep'!$A$7:$P$134,3))</f>
        <v/>
      </c>
      <c r="G56" s="43"/>
      <c r="H56" s="43" t="str">
        <f>IF($D56="","",VLOOKUP($D56,'[1]Boys Si Main Draw Prep'!$A$7:$P$134,4))</f>
        <v/>
      </c>
      <c r="I56" s="55"/>
      <c r="J56" s="56"/>
      <c r="K56" s="57"/>
      <c r="L56" s="59" t="str">
        <f>$J$55</f>
        <v>ALOK HAJARE</v>
      </c>
      <c r="M56" s="48"/>
      <c r="N56" s="49"/>
      <c r="O56" s="50"/>
      <c r="P56" s="49"/>
      <c r="Q56" s="74"/>
      <c r="R56" s="52"/>
    </row>
    <row r="57" s="5" customFormat="1" ht="9.6" customHeight="1" spans="1:18">
      <c r="A57" s="54" t="s">
        <v>163</v>
      </c>
      <c r="B57" s="43"/>
      <c r="C57" s="43" t="str">
        <f>IF($D57="","",VLOOKUP($D57,'[1]Boys Si Main Draw Prep'!$A$7:$P$134,16))</f>
        <v/>
      </c>
      <c r="D57" s="44"/>
      <c r="E57" s="43" t="str">
        <f>[2]Sheet1!M99</f>
        <v>CHARAN RAM SANNIKANTI</v>
      </c>
      <c r="F57" s="43">
        <f>[2]Sheet1!N99</f>
        <v>451077</v>
      </c>
      <c r="G57" s="43">
        <f>[2]Sheet1!O99</f>
        <v>0</v>
      </c>
      <c r="H57" s="43" t="s">
        <v>402</v>
      </c>
      <c r="I57" s="46"/>
      <c r="J57" s="59" t="str">
        <f>$E$58</f>
        <v>SUPRATIK SRINIVAS</v>
      </c>
      <c r="K57" s="60"/>
      <c r="L57" s="61" t="s">
        <v>254</v>
      </c>
      <c r="M57" s="62"/>
      <c r="N57" s="49"/>
      <c r="O57" s="50"/>
      <c r="P57" s="49"/>
      <c r="Q57" s="74"/>
      <c r="R57" s="52"/>
    </row>
    <row r="58" s="5" customFormat="1" ht="9.6" customHeight="1" spans="1:18">
      <c r="A58" s="54" t="s">
        <v>164</v>
      </c>
      <c r="B58" s="43"/>
      <c r="C58" s="43" t="str">
        <f>IF($D58="","",VLOOKUP($D58,'[1]Boys Si Main Draw Prep'!$A$7:$P$134,16))</f>
        <v/>
      </c>
      <c r="D58" s="44"/>
      <c r="E58" s="43" t="str">
        <f>[2]Sheet1!M140</f>
        <v>SUPRATIK SRINIVAS</v>
      </c>
      <c r="F58" s="43">
        <f>[2]Sheet1!N140</f>
        <v>443204</v>
      </c>
      <c r="G58" s="43">
        <f>[2]Sheet1!O140</f>
        <v>0</v>
      </c>
      <c r="H58" s="43" t="s">
        <v>402</v>
      </c>
      <c r="I58" s="55"/>
      <c r="J58" s="61" t="s">
        <v>236</v>
      </c>
      <c r="K58" s="63"/>
      <c r="L58" s="64" t="s">
        <v>65</v>
      </c>
      <c r="M58" s="65"/>
      <c r="N58" s="59" t="str">
        <f>$J$55</f>
        <v>ALOK HAJARE</v>
      </c>
      <c r="O58" s="48"/>
      <c r="P58" s="49"/>
      <c r="Q58" s="74"/>
      <c r="R58" s="52"/>
    </row>
    <row r="59" s="5" customFormat="1" ht="9.6" customHeight="1" spans="1:18">
      <c r="A59" s="54" t="s">
        <v>165</v>
      </c>
      <c r="B59" s="43"/>
      <c r="C59" s="43" t="str">
        <f>IF($D59="","",VLOOKUP($D59,'[1]Boys Si Main Draw Prep'!$A$7:$P$134,16))</f>
        <v/>
      </c>
      <c r="D59" s="44"/>
      <c r="E59" s="43" t="str">
        <f>[2]Sheet1!M93</f>
        <v>KARTHIK KASINATHAN</v>
      </c>
      <c r="F59" s="43">
        <f>[2]Sheet1!N93</f>
        <v>435168</v>
      </c>
      <c r="G59" s="43">
        <f>[2]Sheet1!O93</f>
        <v>0</v>
      </c>
      <c r="H59" s="43" t="s">
        <v>400</v>
      </c>
      <c r="I59" s="46"/>
      <c r="J59" s="59" t="str">
        <f>$E$60</f>
        <v>RAMARATINAM  K</v>
      </c>
      <c r="K59" s="48"/>
      <c r="L59" s="66"/>
      <c r="M59" s="67"/>
      <c r="N59" s="61" t="s">
        <v>187</v>
      </c>
      <c r="O59" s="68"/>
      <c r="P59" s="49"/>
      <c r="Q59" s="74"/>
      <c r="R59" s="52"/>
    </row>
    <row r="60" s="5" customFormat="1" ht="9.6" customHeight="1" spans="1:18">
      <c r="A60" s="54" t="s">
        <v>168</v>
      </c>
      <c r="B60" s="43"/>
      <c r="C60" s="43">
        <f>[2]Sheet1!K46</f>
        <v>336</v>
      </c>
      <c r="D60" s="44">
        <f>[2]Sheet1!L46</f>
        <v>0</v>
      </c>
      <c r="E60" s="43" t="str">
        <f>[2]Sheet1!M46</f>
        <v>RAMARATINAM  K</v>
      </c>
      <c r="F60" s="43">
        <f>[2]Sheet1!N46</f>
        <v>409373</v>
      </c>
      <c r="G60" s="43" t="str">
        <f>[2]Sheet1!O46</f>
        <v>(PY)</v>
      </c>
      <c r="H60" s="43">
        <f>[2]Sheet1!P46</f>
        <v>0</v>
      </c>
      <c r="I60" s="55"/>
      <c r="J60" s="61" t="s">
        <v>298</v>
      </c>
      <c r="K60" s="57"/>
      <c r="L60" s="59" t="str">
        <f>$E$61</f>
        <v>NIDESH BALAJI</v>
      </c>
      <c r="M60" s="69"/>
      <c r="N60" s="49"/>
      <c r="O60" s="62"/>
      <c r="P60" s="49"/>
      <c r="Q60" s="74"/>
      <c r="R60" s="52"/>
    </row>
    <row r="61" s="5" customFormat="1" ht="9.6" customHeight="1" spans="1:18">
      <c r="A61" s="54" t="s">
        <v>169</v>
      </c>
      <c r="B61" s="43"/>
      <c r="C61" s="43" t="str">
        <f>IF($D61="","",VLOOKUP($D61,'[1]Boys Si Main Draw Prep'!$A$7:$P$134,16))</f>
        <v/>
      </c>
      <c r="D61" s="44"/>
      <c r="E61" s="43" t="str">
        <f>[2]Sheet1!M67</f>
        <v>NIDESH BALAJI</v>
      </c>
      <c r="F61" s="43">
        <f>[2]Sheet1!N67</f>
        <v>435821</v>
      </c>
      <c r="G61" s="43">
        <f>[2]Sheet1!O67</f>
        <v>0</v>
      </c>
      <c r="H61" s="43" t="s">
        <v>402</v>
      </c>
      <c r="I61" s="46"/>
      <c r="J61" s="59" t="str">
        <f>$E$61</f>
        <v>NIDESH BALAJI</v>
      </c>
      <c r="K61" s="70"/>
      <c r="L61" s="61" t="s">
        <v>412</v>
      </c>
      <c r="M61" s="63"/>
      <c r="N61" s="49"/>
      <c r="O61" s="62"/>
      <c r="P61" s="49"/>
      <c r="Q61" s="74"/>
      <c r="R61" s="52"/>
    </row>
    <row r="62" s="5" customFormat="1" ht="9.6" customHeight="1" spans="1:18">
      <c r="A62" s="54" t="s">
        <v>170</v>
      </c>
      <c r="B62" s="43"/>
      <c r="C62" s="43" t="str">
        <f>IF($D62="","",VLOOKUP($D62,'[1]Boys Si Main Draw Prep'!$A$7:$P$134,16))</f>
        <v/>
      </c>
      <c r="D62" s="44"/>
      <c r="E62" s="43" t="s">
        <v>104</v>
      </c>
      <c r="F62" s="43" t="str">
        <f>IF($D62="","",VLOOKUP($D62,'[1]Boys Si Main Draw Prep'!$A$7:$P$134,3))</f>
        <v/>
      </c>
      <c r="G62" s="43"/>
      <c r="H62" s="43" t="str">
        <f>IF($D62="","",VLOOKUP($D62,'[1]Boys Si Main Draw Prep'!$A$7:$P$134,4))</f>
        <v/>
      </c>
      <c r="I62" s="55"/>
      <c r="J62" s="56"/>
      <c r="K62" s="50"/>
      <c r="L62" s="71"/>
      <c r="M62" s="72"/>
      <c r="N62" s="64" t="s">
        <v>65</v>
      </c>
      <c r="O62" s="65"/>
      <c r="P62" s="59" t="str">
        <f>$J$55</f>
        <v>ALOK HAJARE</v>
      </c>
      <c r="Q62" s="76"/>
      <c r="R62" s="52"/>
    </row>
    <row r="63" s="5" customFormat="1" ht="9.6" customHeight="1" spans="1:18">
      <c r="A63" s="54" t="s">
        <v>171</v>
      </c>
      <c r="B63" s="43"/>
      <c r="C63" s="43">
        <f>[2]Sheet1!K28</f>
        <v>207</v>
      </c>
      <c r="D63" s="44">
        <f>[2]Sheet1!L28</f>
        <v>0</v>
      </c>
      <c r="E63" s="43" t="str">
        <f>[2]Sheet1!M28</f>
        <v>RIKHIL G M</v>
      </c>
      <c r="F63" s="43">
        <f>[2]Sheet1!N28</f>
        <v>418470</v>
      </c>
      <c r="G63" s="43" t="str">
        <f>[2]Sheet1!O28</f>
        <v>(TN)</v>
      </c>
      <c r="H63" s="43">
        <f>[2]Sheet1!P28</f>
        <v>0</v>
      </c>
      <c r="I63" s="46"/>
      <c r="J63" s="59" t="str">
        <f>$E$63</f>
        <v>RIKHIL G M</v>
      </c>
      <c r="K63" s="48"/>
      <c r="L63" s="49"/>
      <c r="M63" s="50"/>
      <c r="N63" s="49"/>
      <c r="O63" s="62"/>
      <c r="P63" s="61" t="s">
        <v>301</v>
      </c>
      <c r="Q63" s="71"/>
      <c r="R63" s="52"/>
    </row>
    <row r="64" s="5" customFormat="1" ht="9.6" customHeight="1" spans="1:18">
      <c r="A64" s="54" t="s">
        <v>172</v>
      </c>
      <c r="B64" s="43"/>
      <c r="C64" s="43" t="str">
        <f>IF($D64="","",VLOOKUP($D64,'[1]Boys Si Main Draw Prep'!$A$7:$P$134,16))</f>
        <v/>
      </c>
      <c r="D64" s="44"/>
      <c r="E64" s="43" t="str">
        <f>[2]Sheet1!M113</f>
        <v>ADHIBAN R</v>
      </c>
      <c r="F64" s="43">
        <f>[2]Sheet1!N113</f>
        <v>442343</v>
      </c>
      <c r="G64" s="43">
        <f>[2]Sheet1!O113</f>
        <v>0</v>
      </c>
      <c r="H64" s="43" t="s">
        <v>402</v>
      </c>
      <c r="I64" s="55"/>
      <c r="J64" s="61" t="s">
        <v>188</v>
      </c>
      <c r="K64" s="57"/>
      <c r="L64" s="59" t="str">
        <f>$E$66</f>
        <v>SIDDHARTH SIDHIA REDDY</v>
      </c>
      <c r="M64" s="48"/>
      <c r="N64" s="49"/>
      <c r="O64" s="62"/>
      <c r="P64" s="49"/>
      <c r="Q64" s="71"/>
      <c r="R64" s="52"/>
    </row>
    <row r="65" s="5" customFormat="1" ht="9.6" customHeight="1" spans="1:18">
      <c r="A65" s="54" t="s">
        <v>173</v>
      </c>
      <c r="B65" s="43"/>
      <c r="C65" s="43" t="str">
        <f>IF($D65="","",VLOOKUP($D65,'[1]Boys Si Main Draw Prep'!$A$7:$P$134,16))</f>
        <v/>
      </c>
      <c r="D65" s="44"/>
      <c r="E65" s="43" t="s">
        <v>104</v>
      </c>
      <c r="F65" s="43" t="str">
        <f>IF($D65="","",VLOOKUP($D65,'[1]Boys Si Main Draw Prep'!$A$7:$P$134,3))</f>
        <v/>
      </c>
      <c r="G65" s="43"/>
      <c r="H65" s="43" t="str">
        <f>IF($D65="","",VLOOKUP($D65,'[1]Boys Si Main Draw Prep'!$A$7:$P$134,4))</f>
        <v/>
      </c>
      <c r="I65" s="46"/>
      <c r="J65" s="59" t="str">
        <f>$E$66</f>
        <v>SIDDHARTH SIDHIA REDDY</v>
      </c>
      <c r="K65" s="60"/>
      <c r="L65" s="79" t="s">
        <v>413</v>
      </c>
      <c r="M65" s="62"/>
      <c r="N65" s="49"/>
      <c r="O65" s="62"/>
      <c r="P65" s="49"/>
      <c r="Q65" s="71"/>
      <c r="R65" s="52"/>
    </row>
    <row r="66" s="5" customFormat="1" ht="9.6" customHeight="1" spans="1:18">
      <c r="A66" s="54" t="s">
        <v>174</v>
      </c>
      <c r="B66" s="43"/>
      <c r="C66" s="43" t="str">
        <f>IF($D66="","",VLOOKUP($D66,'[1]Boys Si Main Draw Prep'!$A$7:$P$134,16))</f>
        <v/>
      </c>
      <c r="D66" s="44"/>
      <c r="E66" s="43" t="str">
        <f>[2]Sheet1!M121</f>
        <v>SIDDHARTH SIDHIA REDDY</v>
      </c>
      <c r="F66" s="43">
        <f>[2]Sheet1!N121</f>
        <v>429850</v>
      </c>
      <c r="G66" s="43">
        <f>[2]Sheet1!O121</f>
        <v>0</v>
      </c>
      <c r="H66" s="43" t="s">
        <v>402</v>
      </c>
      <c r="I66" s="55"/>
      <c r="J66" s="56"/>
      <c r="K66" s="63"/>
      <c r="L66" s="64" t="s">
        <v>65</v>
      </c>
      <c r="M66" s="65"/>
      <c r="N66" s="59" t="str">
        <f>$E$66</f>
        <v>SIDDHARTH SIDHIA REDDY</v>
      </c>
      <c r="O66" s="70"/>
      <c r="P66" s="49"/>
      <c r="Q66" s="71"/>
      <c r="R66" s="52"/>
    </row>
    <row r="67" s="5" customFormat="1" ht="9.6" customHeight="1" spans="1:18">
      <c r="A67" s="54" t="s">
        <v>175</v>
      </c>
      <c r="B67" s="43"/>
      <c r="C67" s="43" t="str">
        <f>IF($D67="","",VLOOKUP($D67,'[1]Boys Si Main Draw Prep'!$A$7:$P$134,16))</f>
        <v/>
      </c>
      <c r="D67" s="44"/>
      <c r="E67" s="43" t="s">
        <v>104</v>
      </c>
      <c r="F67" s="43" t="str">
        <f>IF($D67="","",VLOOKUP($D67,'[1]Boys Si Main Draw Prep'!$A$7:$P$134,3))</f>
        <v/>
      </c>
      <c r="G67" s="43"/>
      <c r="H67" s="43" t="str">
        <f>IF($D67="","",VLOOKUP($D67,'[1]Boys Si Main Draw Prep'!$A$7:$P$134,4))</f>
        <v/>
      </c>
      <c r="I67" s="46"/>
      <c r="J67" s="59" t="str">
        <f>$E$68</f>
        <v>RITCHWIN S</v>
      </c>
      <c r="K67" s="48"/>
      <c r="L67" s="66"/>
      <c r="M67" s="67"/>
      <c r="N67" s="61" t="s">
        <v>161</v>
      </c>
      <c r="O67" s="50"/>
      <c r="P67" s="49"/>
      <c r="Q67" s="49"/>
      <c r="R67" s="52"/>
    </row>
    <row r="68" s="5" customFormat="1" ht="9.6" customHeight="1" spans="1:18">
      <c r="A68" s="54" t="s">
        <v>176</v>
      </c>
      <c r="B68" s="43"/>
      <c r="C68" s="43" t="str">
        <f>IF($D68="","",VLOOKUP($D68,'[1]Boys Si Main Draw Prep'!$A$7:$P$134,16))</f>
        <v/>
      </c>
      <c r="D68" s="44"/>
      <c r="E68" s="43" t="str">
        <f>[2]Sheet1!M139</f>
        <v>RITCHWIN S</v>
      </c>
      <c r="F68" s="43">
        <f>[2]Sheet1!N139</f>
        <v>442650</v>
      </c>
      <c r="G68" s="43">
        <f>[2]Sheet1!O139</f>
        <v>0</v>
      </c>
      <c r="H68" s="43" t="s">
        <v>402</v>
      </c>
      <c r="I68" s="55"/>
      <c r="J68" s="56"/>
      <c r="K68" s="57"/>
      <c r="L68" s="47" t="str">
        <f>$J$69</f>
        <v>GP BALASURYA</v>
      </c>
      <c r="M68" s="69"/>
      <c r="N68" s="49"/>
      <c r="O68" s="50"/>
      <c r="P68" s="49"/>
      <c r="Q68" s="49"/>
      <c r="R68" s="52"/>
    </row>
    <row r="69" s="5" customFormat="1" ht="9.6" customHeight="1" spans="1:18">
      <c r="A69" s="54" t="s">
        <v>177</v>
      </c>
      <c r="B69" s="43"/>
      <c r="C69" s="43" t="str">
        <f>IF($D69="","",VLOOKUP($D69,'[1]Boys Si Main Draw Prep'!$A$7:$P$134,16))</f>
        <v/>
      </c>
      <c r="D69" s="44"/>
      <c r="E69" s="43" t="s">
        <v>104</v>
      </c>
      <c r="F69" s="43" t="str">
        <f>IF($D69="","",VLOOKUP($D69,'[1]Boys Si Main Draw Prep'!$A$7:$P$134,3))</f>
        <v/>
      </c>
      <c r="G69" s="43"/>
      <c r="H69" s="43" t="str">
        <f>IF($D69="","",VLOOKUP($D69,'[1]Boys Si Main Draw Prep'!$A$7:$P$134,4))</f>
        <v/>
      </c>
      <c r="I69" s="46"/>
      <c r="J69" s="47" t="str">
        <f>$E$70</f>
        <v>GP BALASURYA</v>
      </c>
      <c r="K69" s="70"/>
      <c r="L69" s="61" t="s">
        <v>234</v>
      </c>
      <c r="M69" s="63"/>
      <c r="N69" s="49"/>
      <c r="O69" s="50"/>
      <c r="P69" s="49"/>
      <c r="Q69" s="49"/>
      <c r="R69" s="52"/>
    </row>
    <row r="70" s="5" customFormat="1" ht="9.6" customHeight="1" spans="1:18">
      <c r="A70" s="42" t="s">
        <v>178</v>
      </c>
      <c r="B70" s="43"/>
      <c r="C70" s="43">
        <f>[2]Sheet1!K14</f>
        <v>146</v>
      </c>
      <c r="D70" s="44">
        <v>14</v>
      </c>
      <c r="E70" s="45" t="str">
        <f>[2]Sheet1!M14</f>
        <v>GP BALASURYA</v>
      </c>
      <c r="F70" s="45">
        <f>[2]Sheet1!N14</f>
        <v>436115</v>
      </c>
      <c r="G70" s="45" t="str">
        <f>[2]Sheet1!O14</f>
        <v>(TN)</v>
      </c>
      <c r="H70" s="45">
        <f>[2]Sheet1!P14</f>
        <v>0</v>
      </c>
      <c r="I70" s="55"/>
      <c r="J70" s="56"/>
      <c r="K70" s="50"/>
      <c r="L70" s="71"/>
      <c r="M70" s="72"/>
      <c r="N70" s="71"/>
      <c r="O70" s="63"/>
      <c r="P70" s="49"/>
      <c r="Q70" s="49"/>
      <c r="R70" s="52"/>
    </row>
    <row r="71" s="5" customFormat="1" ht="3" customHeight="1" spans="1:18">
      <c r="A71" s="80"/>
      <c r="B71" s="81"/>
      <c r="C71" s="81"/>
      <c r="D71" s="82"/>
      <c r="E71" s="83"/>
      <c r="F71" s="83"/>
      <c r="G71" s="84"/>
      <c r="H71" s="83"/>
      <c r="I71" s="85"/>
      <c r="J71" s="86"/>
      <c r="K71" s="87"/>
      <c r="L71" s="86"/>
      <c r="M71" s="88"/>
      <c r="N71" s="86"/>
      <c r="O71" s="87"/>
      <c r="P71" s="86"/>
      <c r="Q71" s="86"/>
      <c r="R71" s="52"/>
    </row>
    <row r="72" s="6" customFormat="1" ht="10.5" customHeight="1" spans="1:18">
      <c r="A72" s="89" t="s">
        <v>76</v>
      </c>
      <c r="B72" s="90"/>
      <c r="C72" s="91"/>
      <c r="D72" s="92" t="s">
        <v>77</v>
      </c>
      <c r="E72" s="93" t="s">
        <v>179</v>
      </c>
      <c r="F72" s="92" t="s">
        <v>77</v>
      </c>
      <c r="G72" s="94" t="s">
        <v>179</v>
      </c>
      <c r="H72" s="95"/>
      <c r="I72" s="92" t="s">
        <v>77</v>
      </c>
      <c r="J72" s="96" t="s">
        <v>180</v>
      </c>
      <c r="K72" s="97"/>
      <c r="L72" s="96" t="s">
        <v>80</v>
      </c>
      <c r="M72" s="98"/>
      <c r="N72" s="99" t="s">
        <v>81</v>
      </c>
      <c r="O72" s="99"/>
      <c r="P72" s="100"/>
      <c r="Q72" s="101"/>
    </row>
    <row r="73" s="6" customFormat="1" ht="9" customHeight="1" spans="1:18">
      <c r="A73" s="102" t="s">
        <v>83</v>
      </c>
      <c r="B73" s="103"/>
      <c r="C73" s="104"/>
      <c r="D73" s="105">
        <v>1</v>
      </c>
      <c r="E73" s="106" t="str">
        <f>IF(D73&gt;$Q$80,,UPPER(VLOOKUP(D73,'[1]Boys Si Main Draw Prep'!$A$7:$R$134,2)))</f>
        <v>JATIN NAIN</v>
      </c>
      <c r="F73" s="105">
        <v>9</v>
      </c>
      <c r="G73" s="107">
        <f>IF(F73&gt;$Q$80,,UPPER(VLOOKUP(F73,'[1]Boys Si Main Draw Prep'!$A$7:$R$134,2)))</f>
        <v>0</v>
      </c>
      <c r="H73" s="108"/>
      <c r="I73" s="109" t="s">
        <v>84</v>
      </c>
      <c r="J73" s="103"/>
      <c r="K73" s="110"/>
      <c r="L73" s="103"/>
      <c r="M73" s="111"/>
      <c r="N73" s="112" t="s">
        <v>181</v>
      </c>
      <c r="O73" s="113"/>
      <c r="P73" s="113"/>
      <c r="Q73" s="114"/>
    </row>
    <row r="74" s="6" customFormat="1" ht="9" customHeight="1" spans="1:18">
      <c r="A74" s="102" t="s">
        <v>86</v>
      </c>
      <c r="B74" s="103"/>
      <c r="C74" s="104"/>
      <c r="D74" s="105">
        <v>2</v>
      </c>
      <c r="E74" s="106" t="str">
        <f>IF(D74&gt;$Q$80,,UPPER(VLOOKUP(D74,'[1]Boys Si Main Draw Prep'!$A$7:$R$134,2)))</f>
        <v>OGES THEYJO JAYA PRAKASH</v>
      </c>
      <c r="F74" s="105">
        <v>10</v>
      </c>
      <c r="G74" s="107">
        <f>IF(F74&gt;$Q$80,,UPPER(VLOOKUP(F74,'[1]Boys Si Main Draw Prep'!$A$7:$R$134,2)))</f>
        <v>0</v>
      </c>
      <c r="H74" s="108"/>
      <c r="I74" s="109" t="s">
        <v>88</v>
      </c>
      <c r="J74" s="103"/>
      <c r="K74" s="110"/>
      <c r="L74" s="103"/>
      <c r="M74" s="111"/>
      <c r="N74" s="115"/>
      <c r="O74" s="116"/>
      <c r="P74" s="117"/>
      <c r="Q74" s="118"/>
    </row>
    <row r="75" s="6" customFormat="1" ht="9" customHeight="1" spans="1:18">
      <c r="A75" s="119" t="s">
        <v>87</v>
      </c>
      <c r="B75" s="117"/>
      <c r="C75" s="120"/>
      <c r="D75" s="105">
        <v>3</v>
      </c>
      <c r="E75" s="106" t="str">
        <f>IF(D75&gt;$Q$80,,UPPER(VLOOKUP(D75,'[1]Boys Si Main Draw Prep'!$A$7:$R$134,2)))</f>
        <v>PRANAV DNYANESHWAR KORADE</v>
      </c>
      <c r="F75" s="105">
        <v>11</v>
      </c>
      <c r="G75" s="107">
        <f>IF(F75&gt;$Q$80,,UPPER(VLOOKUP(F75,'[1]Boys Si Main Draw Prep'!$A$7:$R$134,2)))</f>
        <v>0</v>
      </c>
      <c r="H75" s="108"/>
      <c r="I75" s="109" t="s">
        <v>92</v>
      </c>
      <c r="J75" s="103"/>
      <c r="K75" s="110"/>
      <c r="L75" s="103"/>
      <c r="M75" s="111"/>
      <c r="N75" s="112" t="s">
        <v>89</v>
      </c>
      <c r="O75" s="113"/>
      <c r="P75" s="113"/>
      <c r="Q75" s="114"/>
    </row>
    <row r="76" s="6" customFormat="1" ht="9" customHeight="1" spans="1:18">
      <c r="A76" s="121"/>
      <c r="B76" s="30"/>
      <c r="C76" s="122"/>
      <c r="D76" s="105">
        <v>4</v>
      </c>
      <c r="E76" s="106" t="str">
        <f>IF(D76&gt;$Q$80,,UPPER(VLOOKUP(D76,'[1]Boys Si Main Draw Prep'!$A$7:$R$134,2)))</f>
        <v>IRFAN HUSSAIN</v>
      </c>
      <c r="F76" s="105">
        <v>12</v>
      </c>
      <c r="G76" s="107">
        <f>IF(F76&gt;$Q$80,,UPPER(VLOOKUP(F76,'[1]Boys Si Main Draw Prep'!$A$7:$R$134,2)))</f>
        <v>0</v>
      </c>
      <c r="H76" s="108"/>
      <c r="I76" s="109" t="s">
        <v>96</v>
      </c>
      <c r="J76" s="103"/>
      <c r="K76" s="110"/>
      <c r="L76" s="103"/>
      <c r="M76" s="111"/>
      <c r="N76" s="103"/>
      <c r="O76" s="110"/>
      <c r="P76" s="103"/>
      <c r="Q76" s="123"/>
    </row>
    <row r="77" s="6" customFormat="1" ht="9" customHeight="1" spans="1:18">
      <c r="A77" s="124" t="s">
        <v>91</v>
      </c>
      <c r="B77" s="125"/>
      <c r="C77" s="126"/>
      <c r="D77" s="105">
        <v>5</v>
      </c>
      <c r="E77" s="106" t="str">
        <f>IF(D77&gt;$Q$80,,UPPER(VLOOKUP(D77,'[1]Boys Si Main Draw Prep'!$A$7:$R$134,2)))</f>
        <v>PRASAD INGALE</v>
      </c>
      <c r="F77" s="105">
        <v>13</v>
      </c>
      <c r="G77" s="107">
        <f>IF(F77&gt;$Q$80,,UPPER(VLOOKUP(F77,'[1]Boys Si Main Draw Prep'!$A$7:$R$134,2)))</f>
        <v>0</v>
      </c>
      <c r="H77" s="108"/>
      <c r="I77" s="109" t="s">
        <v>105</v>
      </c>
      <c r="J77" s="103"/>
      <c r="K77" s="110"/>
      <c r="L77" s="103"/>
      <c r="M77" s="111"/>
      <c r="N77" s="117"/>
      <c r="O77" s="116"/>
      <c r="P77" s="117"/>
      <c r="Q77" s="118"/>
    </row>
    <row r="78" s="6" customFormat="1" ht="9" customHeight="1" spans="1:18">
      <c r="A78" s="102" t="s">
        <v>83</v>
      </c>
      <c r="B78" s="103"/>
      <c r="C78" s="104"/>
      <c r="D78" s="105">
        <v>6</v>
      </c>
      <c r="E78" s="106" t="str">
        <f>IF(D78&gt;$Q$80,,UPPER(VLOOKUP(D78,'[1]Boys Si Main Draw Prep'!$A$7:$R$134,2)))</f>
        <v>NAISHIK REDDY GANAGAMA</v>
      </c>
      <c r="F78" s="105">
        <v>14</v>
      </c>
      <c r="G78" s="107">
        <f>IF(F78&gt;$Q$80,,UPPER(VLOOKUP(F78,'[1]Boys Si Main Draw Prep'!$A$7:$R$134,2)))</f>
        <v>0</v>
      </c>
      <c r="H78" s="108"/>
      <c r="I78" s="109" t="s">
        <v>106</v>
      </c>
      <c r="J78" s="103"/>
      <c r="K78" s="110"/>
      <c r="L78" s="103"/>
      <c r="M78" s="111"/>
      <c r="N78" s="112" t="s">
        <v>94</v>
      </c>
      <c r="O78" s="113"/>
      <c r="P78" s="113"/>
      <c r="Q78" s="114"/>
    </row>
    <row r="79" s="6" customFormat="1" ht="9" customHeight="1" spans="1:18">
      <c r="A79" s="102" t="s">
        <v>95</v>
      </c>
      <c r="B79" s="103"/>
      <c r="C79" s="127"/>
      <c r="D79" s="105">
        <v>7</v>
      </c>
      <c r="E79" s="106" t="str">
        <f>IF(D79&gt;$Q$80,,UPPER(VLOOKUP(D79,'[1]Boys Si Main Draw Prep'!$A$7:$R$134,2)))</f>
        <v>MUTHU AADHITIYA SENTHILKUMAR </v>
      </c>
      <c r="F79" s="105">
        <v>15</v>
      </c>
      <c r="G79" s="107">
        <f>IF(F79&gt;$Q$80,,UPPER(VLOOKUP(F79,'[1]Boys Si Main Draw Prep'!$A$7:$R$134,2)))</f>
        <v>0</v>
      </c>
      <c r="H79" s="108"/>
      <c r="I79" s="109" t="s">
        <v>108</v>
      </c>
      <c r="J79" s="103"/>
      <c r="K79" s="110"/>
      <c r="L79" s="103"/>
      <c r="M79" s="111"/>
      <c r="N79" s="103"/>
      <c r="O79" s="110"/>
      <c r="P79" s="103"/>
      <c r="Q79" s="123"/>
    </row>
    <row r="80" s="6" customFormat="1" ht="9" customHeight="1" spans="1:18">
      <c r="A80" s="119" t="s">
        <v>97</v>
      </c>
      <c r="B80" s="117"/>
      <c r="C80" s="128"/>
      <c r="D80" s="129">
        <v>8</v>
      </c>
      <c r="E80" s="130" t="str">
        <f>IF(D80&gt;$Q$80,,UPPER(VLOOKUP(D80,'[1]Boys Si Main Draw Prep'!$A$7:$R$134,2)))</f>
        <v>  SUHITH REDDY LANKA</v>
      </c>
      <c r="F80" s="129">
        <v>16</v>
      </c>
      <c r="G80" s="131">
        <f>IF(F80&gt;$Q$80,,UPPER(VLOOKUP(F80,'[1]Boys Si Main Draw Prep'!$A$7:$R$134,2)))</f>
        <v>0</v>
      </c>
      <c r="H80" s="132"/>
      <c r="I80" s="133" t="s">
        <v>109</v>
      </c>
      <c r="J80" s="117"/>
      <c r="K80" s="116"/>
      <c r="L80" s="117"/>
      <c r="M80" s="134"/>
      <c r="N80" s="117" t="str">
        <f>Q4</f>
        <v>SARAVANAN PAULRAJ</v>
      </c>
      <c r="O80" s="116"/>
      <c r="P80" s="117"/>
      <c r="Q80" s="135">
        <f>MIN(16,'[1]Boys Si Main Draw Prep'!R5)</f>
        <v>8</v>
      </c>
    </row>
    <row r="81" s="3" customFormat="1" ht="9.6" spans="1:18">
      <c r="A81" s="30"/>
      <c r="B81" s="31" t="s">
        <v>56</v>
      </c>
      <c r="C81" s="31" t="s">
        <v>101</v>
      </c>
      <c r="D81" s="31" t="s">
        <v>57</v>
      </c>
      <c r="E81" s="32" t="s">
        <v>58</v>
      </c>
      <c r="F81" s="32" t="s">
        <v>59</v>
      </c>
      <c r="G81" s="32"/>
      <c r="H81" s="32" t="s">
        <v>60</v>
      </c>
      <c r="I81" s="32"/>
      <c r="J81" s="31" t="s">
        <v>61</v>
      </c>
      <c r="K81" s="33"/>
      <c r="L81" s="31" t="s">
        <v>102</v>
      </c>
      <c r="M81" s="33"/>
      <c r="N81" s="31" t="s">
        <v>289</v>
      </c>
      <c r="O81" s="33"/>
      <c r="P81" s="31" t="s">
        <v>290</v>
      </c>
      <c r="Q81" s="34"/>
    </row>
    <row r="82" s="3" customFormat="1" ht="3.75" customHeight="1" spans="1:18">
      <c r="A82" s="35"/>
      <c r="B82" s="36"/>
      <c r="C82" s="37"/>
      <c r="D82" s="36"/>
      <c r="E82" s="38"/>
      <c r="F82" s="38"/>
      <c r="G82" s="39"/>
      <c r="H82" s="38"/>
      <c r="I82" s="40"/>
      <c r="J82" s="36"/>
      <c r="K82" s="40"/>
      <c r="L82" s="36"/>
      <c r="M82" s="40"/>
      <c r="N82" s="36"/>
      <c r="O82" s="40"/>
      <c r="P82" s="36"/>
      <c r="Q82" s="41"/>
    </row>
    <row r="83" s="5" customFormat="1" ht="10.5" customHeight="1" spans="1:18">
      <c r="A83" s="42" t="s">
        <v>307</v>
      </c>
      <c r="B83" s="43"/>
      <c r="C83" s="43">
        <f>[2]Sheet1!K3</f>
        <v>95</v>
      </c>
      <c r="D83" s="44">
        <v>3</v>
      </c>
      <c r="E83" s="45" t="str">
        <f>[2]Sheet1!M3</f>
        <v>ALLEN CHRIS JOEL D</v>
      </c>
      <c r="F83" s="45">
        <f>[2]Sheet1!N3</f>
        <v>431780</v>
      </c>
      <c r="G83" s="45" t="str">
        <f>[2]Sheet1!O3</f>
        <v>(TN)</v>
      </c>
      <c r="H83" s="45">
        <f>[2]Sheet1!P3</f>
        <v>0</v>
      </c>
      <c r="I83" s="46"/>
      <c r="J83" s="47" t="str">
        <f>$E$83</f>
        <v>ALLEN CHRIS JOEL D</v>
      </c>
      <c r="K83" s="48"/>
      <c r="L83" s="49"/>
      <c r="M83" s="50"/>
      <c r="N83" s="49"/>
      <c r="O83" s="50"/>
      <c r="P83" s="49"/>
      <c r="Q83" s="51" t="s">
        <v>308</v>
      </c>
      <c r="R83" s="52"/>
    </row>
    <row r="84" s="5" customFormat="1" ht="9.6" customHeight="1" spans="1:18">
      <c r="A84" s="54" t="s">
        <v>309</v>
      </c>
      <c r="B84" s="43"/>
      <c r="C84" s="43" t="str">
        <f>IF($D84="","",VLOOKUP($D84,'[1]Boys Si Main Draw Prep'!$A$7:$P$134,16))</f>
        <v/>
      </c>
      <c r="D84" s="44"/>
      <c r="E84" s="43" t="s">
        <v>104</v>
      </c>
      <c r="F84" s="43" t="str">
        <f>IF($D84="","",VLOOKUP($D84,'[1]Boys Si Main Draw Prep'!$A$7:$P$134,3))</f>
        <v/>
      </c>
      <c r="G84" s="43"/>
      <c r="H84" s="43" t="str">
        <f>IF($D84="","",VLOOKUP($D84,'[1]Boys Si Main Draw Prep'!$A$7:$P$134,4))</f>
        <v/>
      </c>
      <c r="I84" s="55"/>
      <c r="J84" s="56"/>
      <c r="K84" s="57"/>
      <c r="L84" s="47" t="str">
        <f>$J$83</f>
        <v>ALLEN CHRIS JOEL D</v>
      </c>
      <c r="M84" s="48"/>
      <c r="N84" s="49"/>
      <c r="O84" s="50"/>
      <c r="P84" s="49"/>
      <c r="Q84" s="49"/>
      <c r="R84" s="52"/>
    </row>
    <row r="85" s="5" customFormat="1" ht="9.6" customHeight="1" spans="1:18">
      <c r="A85" s="54" t="s">
        <v>310</v>
      </c>
      <c r="B85" s="43"/>
      <c r="C85" s="43" t="str">
        <f>IF($D85="","",VLOOKUP($D85,'[1]Boys Si Main Draw Prep'!$A$7:$P$134,16))</f>
        <v/>
      </c>
      <c r="D85" s="44"/>
      <c r="E85" s="136" t="str">
        <f>[2]Sheet1!M78</f>
        <v>SIVA SHANKAR SUBRAMANIAN</v>
      </c>
      <c r="F85" s="137">
        <f>[2]Sheet1!N78</f>
        <v>438691</v>
      </c>
      <c r="G85" s="138">
        <f>[2]Sheet1!O78</f>
        <v>0</v>
      </c>
      <c r="H85" s="43" t="s">
        <v>402</v>
      </c>
      <c r="I85" s="46"/>
      <c r="J85" s="59" t="str">
        <f>$E$85</f>
        <v>SIVA SHANKAR SUBRAMANIAN</v>
      </c>
      <c r="K85" s="60"/>
      <c r="L85" s="61" t="s">
        <v>296</v>
      </c>
      <c r="M85" s="62"/>
      <c r="N85" s="49"/>
      <c r="O85" s="50"/>
      <c r="P85" s="49"/>
      <c r="Q85" s="49"/>
      <c r="R85" s="52"/>
    </row>
    <row r="86" s="5" customFormat="1" ht="9.6" customHeight="1" spans="1:18">
      <c r="A86" s="54" t="s">
        <v>311</v>
      </c>
      <c r="B86" s="43"/>
      <c r="C86" s="43" t="str">
        <f>IF($D86="","",VLOOKUP($D86,'[1]Boys Si Main Draw Prep'!$A$7:$P$134,16))</f>
        <v/>
      </c>
      <c r="D86" s="44"/>
      <c r="E86" s="43" t="s">
        <v>104</v>
      </c>
      <c r="F86" s="43" t="str">
        <f>IF($D86="","",VLOOKUP($D86,'[1]Boys Si Main Draw Prep'!$A$7:$P$134,3))</f>
        <v/>
      </c>
      <c r="G86" s="43"/>
      <c r="H86" s="43" t="str">
        <f>IF($D86="","",VLOOKUP($D86,'[1]Boys Si Main Draw Prep'!$A$7:$P$134,4))</f>
        <v/>
      </c>
      <c r="I86" s="55"/>
      <c r="J86" s="56"/>
      <c r="K86" s="63"/>
      <c r="L86" s="64" t="s">
        <v>65</v>
      </c>
      <c r="M86" s="65"/>
      <c r="N86" s="47" t="str">
        <f>$J$83</f>
        <v>ALLEN CHRIS JOEL D</v>
      </c>
      <c r="O86" s="48"/>
      <c r="P86" s="49"/>
      <c r="Q86" s="49"/>
      <c r="R86" s="52"/>
    </row>
    <row r="87" s="5" customFormat="1" ht="9.6" customHeight="1" spans="1:18">
      <c r="A87" s="54" t="s">
        <v>312</v>
      </c>
      <c r="B87" s="43"/>
      <c r="C87" s="43" t="str">
        <f>IF($D87="","",VLOOKUP($D87,'[1]Boys Si Main Draw Prep'!$A$7:$P$134,16))</f>
        <v/>
      </c>
      <c r="D87" s="44"/>
      <c r="E87" s="43" t="str">
        <f>[2]Sheet1!M142</f>
        <v>DHARUN KS</v>
      </c>
      <c r="F87" s="43">
        <f>[2]Sheet1!N142</f>
        <v>447439</v>
      </c>
      <c r="G87" s="43">
        <f>[2]Sheet1!O142</f>
        <v>0</v>
      </c>
      <c r="H87" s="43" t="s">
        <v>402</v>
      </c>
      <c r="I87" s="46"/>
      <c r="J87" s="59" t="str">
        <f>$E$88</f>
        <v>PARTHIBAN R</v>
      </c>
      <c r="K87" s="48"/>
      <c r="L87" s="66"/>
      <c r="M87" s="67"/>
      <c r="N87" s="61" t="s">
        <v>414</v>
      </c>
      <c r="O87" s="68"/>
      <c r="P87" s="49"/>
      <c r="Q87" s="49"/>
      <c r="R87" s="52"/>
    </row>
    <row r="88" s="5" customFormat="1" ht="9.6" customHeight="1" spans="1:18">
      <c r="A88" s="54" t="s">
        <v>314</v>
      </c>
      <c r="B88" s="43"/>
      <c r="C88" s="43" t="str">
        <f>IF($D88="","",VLOOKUP($D88,'[1]Boys Si Main Draw Prep'!$A$7:$P$134,16))</f>
        <v/>
      </c>
      <c r="D88" s="44"/>
      <c r="E88" s="43" t="str">
        <f>[2]Sheet1!M104</f>
        <v>PARTHIBAN R</v>
      </c>
      <c r="F88" s="43">
        <f>[2]Sheet1!N104</f>
        <v>441706</v>
      </c>
      <c r="G88" s="43">
        <f>[2]Sheet1!O104</f>
        <v>0</v>
      </c>
      <c r="H88" s="43" t="s">
        <v>402</v>
      </c>
      <c r="I88" s="55"/>
      <c r="J88" s="61" t="s">
        <v>298</v>
      </c>
      <c r="K88" s="57"/>
      <c r="L88" s="59" t="str">
        <f>$J$89</f>
        <v>RUPESH KUMAR V S</v>
      </c>
      <c r="M88" s="69"/>
      <c r="N88" s="49"/>
      <c r="O88" s="62"/>
      <c r="P88" s="49"/>
      <c r="Q88" s="49"/>
      <c r="R88" s="52"/>
    </row>
    <row r="89" s="5" customFormat="1" ht="9.6" customHeight="1" spans="1:18">
      <c r="A89" s="54" t="s">
        <v>315</v>
      </c>
      <c r="B89" s="43"/>
      <c r="C89" s="43">
        <f>[2]Sheet1!K57</f>
        <v>393</v>
      </c>
      <c r="D89" s="44">
        <f>[2]Sheet1!L57</f>
        <v>0</v>
      </c>
      <c r="E89" s="43" t="str">
        <f>[2]Sheet1!M57</f>
        <v>RUPESH KUMAR V S</v>
      </c>
      <c r="F89" s="43">
        <f>[2]Sheet1!N57</f>
        <v>416661</v>
      </c>
      <c r="G89" s="43" t="str">
        <f>[2]Sheet1!O57</f>
        <v>(KA)</v>
      </c>
      <c r="H89" s="43">
        <f>[2]Sheet1!P57</f>
        <v>0</v>
      </c>
      <c r="I89" s="46"/>
      <c r="J89" s="59" t="str">
        <f>$E$89</f>
        <v>RUPESH KUMAR V S</v>
      </c>
      <c r="K89" s="70"/>
      <c r="L89" s="61" t="s">
        <v>188</v>
      </c>
      <c r="M89" s="63"/>
      <c r="N89" s="49"/>
      <c r="O89" s="62"/>
      <c r="P89" s="49"/>
      <c r="Q89" s="49"/>
      <c r="R89" s="52"/>
    </row>
    <row r="90" s="5" customFormat="1" ht="9.6" customHeight="1" spans="1:18">
      <c r="A90" s="54" t="s">
        <v>316</v>
      </c>
      <c r="B90" s="43"/>
      <c r="C90" s="43" t="str">
        <f>IF($D90="","",VLOOKUP($D90,'[1]Boys Si Main Draw Prep'!$A$7:$P$134,16))</f>
        <v/>
      </c>
      <c r="D90" s="44"/>
      <c r="E90" s="43" t="s">
        <v>104</v>
      </c>
      <c r="F90" s="43" t="str">
        <f>IF($D90="","",VLOOKUP($D90,'[1]Boys Si Main Draw Prep'!$A$7:$P$134,3))</f>
        <v/>
      </c>
      <c r="G90" s="43"/>
      <c r="H90" s="43" t="str">
        <f>IF($D90="","",VLOOKUP($D90,'[1]Boys Si Main Draw Prep'!$A$7:$P$134,4))</f>
        <v/>
      </c>
      <c r="I90" s="55"/>
      <c r="J90" s="56"/>
      <c r="K90" s="50"/>
      <c r="L90" s="71"/>
      <c r="M90" s="72"/>
      <c r="N90" s="64" t="s">
        <v>65</v>
      </c>
      <c r="O90" s="65"/>
      <c r="P90" s="47" t="str">
        <f>$J$83</f>
        <v>ALLEN CHRIS JOEL D</v>
      </c>
      <c r="Q90" s="73"/>
      <c r="R90" s="52"/>
    </row>
    <row r="91" s="5" customFormat="1" ht="9.6" customHeight="1" spans="1:18">
      <c r="A91" s="54" t="s">
        <v>317</v>
      </c>
      <c r="B91" s="43"/>
      <c r="C91" s="43" t="str">
        <f>IF($D91="","",VLOOKUP($D91,'[1]Boys Si Main Draw Prep'!$A$7:$P$134,16))</f>
        <v/>
      </c>
      <c r="D91" s="44"/>
      <c r="E91" s="43" t="str">
        <f>[2]Sheet1!M137</f>
        <v>NANMARAN BALAMURUGAN</v>
      </c>
      <c r="F91" s="43">
        <f>[2]Sheet1!N137</f>
        <v>425569</v>
      </c>
      <c r="G91" s="43">
        <f>[2]Sheet1!O137</f>
        <v>0</v>
      </c>
      <c r="H91" s="43" t="s">
        <v>402</v>
      </c>
      <c r="I91" s="46"/>
      <c r="J91" s="59" t="str">
        <f>$E$91</f>
        <v>NANMARAN BALAMURUGAN</v>
      </c>
      <c r="K91" s="48"/>
      <c r="L91" s="49"/>
      <c r="M91" s="50"/>
      <c r="N91" s="49"/>
      <c r="O91" s="62"/>
      <c r="P91" s="61" t="s">
        <v>217</v>
      </c>
      <c r="Q91" s="74"/>
      <c r="R91" s="52"/>
    </row>
    <row r="92" s="5" customFormat="1" ht="9.6" customHeight="1" spans="1:18">
      <c r="A92" s="54" t="s">
        <v>319</v>
      </c>
      <c r="B92" s="43"/>
      <c r="C92" s="43" t="str">
        <f>IF($D92="","",VLOOKUP($D92,'[1]Boys Si Main Draw Prep'!$A$7:$P$134,16))</f>
        <v/>
      </c>
      <c r="D92" s="44"/>
      <c r="E92" s="43" t="s">
        <v>104</v>
      </c>
      <c r="F92" s="43" t="str">
        <f>IF($D92="","",VLOOKUP($D92,'[1]Boys Si Main Draw Prep'!$A$7:$P$134,3))</f>
        <v/>
      </c>
      <c r="G92" s="43"/>
      <c r="H92" s="43" t="str">
        <f>IF($D92="","",VLOOKUP($D92,'[1]Boys Si Main Draw Prep'!$A$7:$P$134,4))</f>
        <v/>
      </c>
      <c r="I92" s="55"/>
      <c r="J92" s="56"/>
      <c r="K92" s="57"/>
      <c r="L92" s="59" t="str">
        <f>$J$91</f>
        <v>NANMARAN BALAMURUGAN</v>
      </c>
      <c r="M92" s="48"/>
      <c r="N92" s="49"/>
      <c r="O92" s="62"/>
      <c r="P92" s="49"/>
      <c r="Q92" s="74"/>
      <c r="R92" s="52"/>
    </row>
    <row r="93" s="5" customFormat="1" ht="9.6" customHeight="1" spans="1:18">
      <c r="A93" s="54" t="s">
        <v>320</v>
      </c>
      <c r="B93" s="43"/>
      <c r="C93" s="43" t="str">
        <f>IF($D93="","",VLOOKUP($D93,'[1]Boys Si Main Draw Prep'!$A$7:$P$134,16))</f>
        <v/>
      </c>
      <c r="D93" s="44"/>
      <c r="E93" s="43" t="str">
        <f>[2]Sheet1!M83</f>
        <v>SHAURYA SINGH</v>
      </c>
      <c r="F93" s="43">
        <f>[2]Sheet1!N83</f>
        <v>437218</v>
      </c>
      <c r="G93" s="43">
        <f>[2]Sheet1!O83</f>
        <v>0</v>
      </c>
      <c r="H93" s="43" t="s">
        <v>415</v>
      </c>
      <c r="I93" s="46"/>
      <c r="J93" s="59" t="str">
        <f>$E$93</f>
        <v>SHAURYA SINGH</v>
      </c>
      <c r="K93" s="60"/>
      <c r="L93" s="61" t="s">
        <v>292</v>
      </c>
      <c r="M93" s="62"/>
      <c r="N93" s="49"/>
      <c r="O93" s="62"/>
      <c r="P93" s="49"/>
      <c r="Q93" s="74"/>
      <c r="R93" s="52"/>
    </row>
    <row r="94" s="5" customFormat="1" ht="9.6" customHeight="1" spans="1:18">
      <c r="A94" s="54" t="s">
        <v>322</v>
      </c>
      <c r="B94" s="43"/>
      <c r="C94" s="43" t="str">
        <f>IF($D94="","",VLOOKUP($D94,'[1]Boys Si Main Draw Prep'!$A$7:$P$134,16))</f>
        <v/>
      </c>
      <c r="D94" s="44"/>
      <c r="E94" s="43" t="s">
        <v>104</v>
      </c>
      <c r="F94" s="43" t="str">
        <f>IF($D94="","",VLOOKUP($D94,'[1]Boys Si Main Draw Prep'!$A$7:$P$134,3))</f>
        <v/>
      </c>
      <c r="G94" s="43"/>
      <c r="H94" s="43" t="str">
        <f>IF($D94="","",VLOOKUP($D94,'[1]Boys Si Main Draw Prep'!$A$7:$P$134,4))</f>
        <v/>
      </c>
      <c r="I94" s="55"/>
      <c r="J94" s="56"/>
      <c r="K94" s="63"/>
      <c r="L94" s="64" t="s">
        <v>65</v>
      </c>
      <c r="M94" s="65"/>
      <c r="N94" s="59" t="str">
        <f>$J$91</f>
        <v>NANMARAN BALAMURUGAN</v>
      </c>
      <c r="O94" s="70"/>
      <c r="P94" s="49"/>
      <c r="Q94" s="74"/>
      <c r="R94" s="52"/>
    </row>
    <row r="95" s="5" customFormat="1" ht="9.6" customHeight="1" spans="1:18">
      <c r="A95" s="54" t="s">
        <v>323</v>
      </c>
      <c r="B95" s="43"/>
      <c r="C95" s="43" t="str">
        <f>IF($D95="","",VLOOKUP($D95,'[1]Boys Si Main Draw Prep'!$A$7:$P$134,16))</f>
        <v/>
      </c>
      <c r="D95" s="44"/>
      <c r="E95" s="43" t="str">
        <f>[2]Sheet1!M153</f>
        <v>MADHAN SANJAI RG</v>
      </c>
      <c r="F95" s="43">
        <f>[2]Sheet1!N153</f>
        <v>448957</v>
      </c>
      <c r="G95" s="43">
        <f>[2]Sheet1!O153</f>
        <v>0</v>
      </c>
      <c r="H95" s="43" t="s">
        <v>402</v>
      </c>
      <c r="I95" s="46"/>
      <c r="J95" s="59" t="str">
        <f>$E$96</f>
        <v>KIRILL GOLUBEVS</v>
      </c>
      <c r="K95" s="48"/>
      <c r="L95" s="66"/>
      <c r="M95" s="67"/>
      <c r="N95" s="61" t="s">
        <v>405</v>
      </c>
      <c r="O95" s="50"/>
      <c r="P95" s="49"/>
      <c r="Q95" s="74"/>
      <c r="R95" s="52"/>
    </row>
    <row r="96" s="5" customFormat="1" ht="9.6" customHeight="1" spans="1:18">
      <c r="A96" s="54" t="s">
        <v>325</v>
      </c>
      <c r="B96" s="43"/>
      <c r="C96" s="43">
        <f>[2]Sheet1!K36</f>
        <v>289</v>
      </c>
      <c r="D96" s="44">
        <f>[2]Sheet1!L36</f>
        <v>0</v>
      </c>
      <c r="E96" s="43" t="str">
        <f>[2]Sheet1!M36</f>
        <v>KIRILL GOLUBEVS</v>
      </c>
      <c r="F96" s="43">
        <f>[2]Sheet1!N36</f>
        <v>426452</v>
      </c>
      <c r="G96" s="43" t="str">
        <f>[2]Sheet1!O36</f>
        <v>(TN)</v>
      </c>
      <c r="H96" s="43">
        <f>[2]Sheet1!P36</f>
        <v>0</v>
      </c>
      <c r="I96" s="55"/>
      <c r="J96" s="61" t="s">
        <v>298</v>
      </c>
      <c r="K96" s="57"/>
      <c r="L96" s="59" t="str">
        <f>$J$95</f>
        <v>KIRILL GOLUBEVS</v>
      </c>
      <c r="M96" s="69"/>
      <c r="N96" s="49"/>
      <c r="O96" s="50"/>
      <c r="P96" s="49"/>
      <c r="Q96" s="74"/>
      <c r="R96" s="52"/>
    </row>
    <row r="97" s="5" customFormat="1" ht="9.6" customHeight="1" spans="1:18">
      <c r="A97" s="54" t="s">
        <v>326</v>
      </c>
      <c r="B97" s="43"/>
      <c r="C97" s="43" t="str">
        <f>IF($D97="","",VLOOKUP($D97,'[1]Boys Si Main Draw Prep'!$A$7:$P$134,16))</f>
        <v/>
      </c>
      <c r="D97" s="44"/>
      <c r="E97" s="43" t="s">
        <v>104</v>
      </c>
      <c r="F97" s="43" t="str">
        <f>IF($D97="","",VLOOKUP($D97,'[1]Boys Si Main Draw Prep'!$A$7:$P$134,3))</f>
        <v/>
      </c>
      <c r="G97" s="43"/>
      <c r="H97" s="43" t="str">
        <f>IF($D97="","",VLOOKUP($D97,'[1]Boys Si Main Draw Prep'!$A$7:$P$134,4))</f>
        <v/>
      </c>
      <c r="I97" s="46"/>
      <c r="J97" s="59" t="str">
        <f>$E$98</f>
        <v>TEJAS ADITYA PRAKASH</v>
      </c>
      <c r="K97" s="70"/>
      <c r="L97" s="61" t="s">
        <v>296</v>
      </c>
      <c r="M97" s="63"/>
      <c r="N97" s="49"/>
      <c r="O97" s="50"/>
      <c r="P97" s="49"/>
      <c r="Q97" s="74"/>
      <c r="R97" s="52"/>
    </row>
    <row r="98" s="5" customFormat="1" ht="9.6" customHeight="1" spans="1:18">
      <c r="A98" s="42" t="s">
        <v>327</v>
      </c>
      <c r="B98" s="43"/>
      <c r="C98" s="43" t="str">
        <f>IF($D98="","",VLOOKUP($D98,'[1]Boys Si Main Draw Prep'!$A$7:$P$134,16))</f>
        <v/>
      </c>
      <c r="D98" s="44"/>
      <c r="E98" s="43" t="str">
        <f>[2]Sheet1!M148</f>
        <v>TEJAS ADITYA PRAKASH</v>
      </c>
      <c r="F98" s="45">
        <f>[2]Sheet1!N148</f>
        <v>448647</v>
      </c>
      <c r="G98" s="45">
        <f>[2]Sheet1!O148</f>
        <v>0</v>
      </c>
      <c r="H98" s="43" t="s">
        <v>402</v>
      </c>
      <c r="I98" s="55"/>
      <c r="J98" s="56"/>
      <c r="K98" s="50"/>
      <c r="L98" s="71"/>
      <c r="M98" s="72"/>
      <c r="N98" s="71"/>
      <c r="O98" s="63"/>
      <c r="P98" s="59" t="str">
        <f>$E$101</f>
        <v>KARAN THAPA</v>
      </c>
      <c r="Q98" s="76"/>
      <c r="R98" s="52"/>
    </row>
    <row r="99" s="5" customFormat="1" ht="9.6" customHeight="1" spans="1:18">
      <c r="A99" s="42" t="s">
        <v>328</v>
      </c>
      <c r="B99" s="43"/>
      <c r="C99" s="43">
        <f>[2]Sheet1!K50</f>
        <v>393</v>
      </c>
      <c r="D99" s="44">
        <f>[2]Sheet1!L50</f>
        <v>0</v>
      </c>
      <c r="E99" s="43" t="str">
        <f>[2]Sheet1!M50</f>
        <v>NITHIK SIVAKUMAR</v>
      </c>
      <c r="F99" s="45">
        <f>[2]Sheet1!N50</f>
        <v>430054</v>
      </c>
      <c r="G99" s="45" t="str">
        <f>[2]Sheet1!O50</f>
        <v>(TN)</v>
      </c>
      <c r="H99" s="45">
        <f>[2]Sheet1!P50</f>
        <v>0</v>
      </c>
      <c r="I99" s="46"/>
      <c r="J99" s="59" t="str">
        <f>$E$99</f>
        <v>NITHIK SIVAKUMAR</v>
      </c>
      <c r="K99" s="48"/>
      <c r="L99" s="49"/>
      <c r="M99" s="50"/>
      <c r="N99" s="49"/>
      <c r="O99" s="50"/>
      <c r="P99" s="61" t="s">
        <v>217</v>
      </c>
      <c r="Q99" s="74"/>
      <c r="R99" s="52"/>
    </row>
    <row r="100" s="5" customFormat="1" ht="9.6" customHeight="1" spans="1:18">
      <c r="A100" s="54" t="s">
        <v>329</v>
      </c>
      <c r="B100" s="43"/>
      <c r="C100" s="43" t="str">
        <f>IF($D100="","",VLOOKUP($D100,'[1]Boys Si Main Draw Prep'!$A$7:$P$134,16))</f>
        <v/>
      </c>
      <c r="D100" s="44"/>
      <c r="E100" s="43" t="s">
        <v>104</v>
      </c>
      <c r="F100" s="43" t="str">
        <f>IF($D100="","",VLOOKUP($D100,'[1]Boys Si Main Draw Prep'!$A$7:$P$134,3))</f>
        <v/>
      </c>
      <c r="G100" s="43"/>
      <c r="H100" s="43" t="str">
        <f>IF($D100="","",VLOOKUP($D100,'[1]Boys Si Main Draw Prep'!$A$7:$P$134,4))</f>
        <v/>
      </c>
      <c r="I100" s="55"/>
      <c r="J100" s="56"/>
      <c r="K100" s="57"/>
      <c r="L100" s="59" t="str">
        <f>$E$101</f>
        <v>KARAN THAPA</v>
      </c>
      <c r="M100" s="48"/>
      <c r="N100" s="49"/>
      <c r="O100" s="50"/>
      <c r="P100" s="49"/>
      <c r="Q100" s="74"/>
      <c r="R100" s="52"/>
    </row>
    <row r="101" s="5" customFormat="1" ht="9.6" customHeight="1" spans="1:18">
      <c r="A101" s="54" t="s">
        <v>330</v>
      </c>
      <c r="B101" s="43"/>
      <c r="C101" s="43" t="str">
        <f>IF($D101="","",VLOOKUP($D101,'[1]Boys Si Main Draw Prep'!$A$7:$P$134,16))</f>
        <v/>
      </c>
      <c r="D101" s="44"/>
      <c r="E101" s="43" t="str">
        <f>[2]Sheet1!M95</f>
        <v>KARAN THAPA</v>
      </c>
      <c r="F101" s="43">
        <f>[2]Sheet1!N95</f>
        <v>438168</v>
      </c>
      <c r="G101" s="43">
        <f>[2]Sheet1!O95</f>
        <v>0</v>
      </c>
      <c r="H101" s="43" t="s">
        <v>401</v>
      </c>
      <c r="I101" s="46"/>
      <c r="J101" s="59" t="str">
        <f>$E$101</f>
        <v>KARAN THAPA</v>
      </c>
      <c r="K101" s="60"/>
      <c r="L101" s="61" t="s">
        <v>233</v>
      </c>
      <c r="M101" s="62"/>
      <c r="N101" s="49"/>
      <c r="O101" s="50"/>
      <c r="P101" s="49"/>
      <c r="Q101" s="74"/>
      <c r="R101" s="52"/>
    </row>
    <row r="102" s="5" customFormat="1" ht="9.6" customHeight="1" spans="1:18">
      <c r="A102" s="54" t="s">
        <v>331</v>
      </c>
      <c r="B102" s="43"/>
      <c r="C102" s="43" t="str">
        <f>IF($D102="","",VLOOKUP($D102,'[1]Boys Si Main Draw Prep'!$A$7:$P$134,16))</f>
        <v/>
      </c>
      <c r="D102" s="44"/>
      <c r="E102" s="136" t="str">
        <f>[2]Sheet1!M71</f>
        <v>RUDR GUTGUTIA</v>
      </c>
      <c r="F102" s="137">
        <f>[2]Sheet1!N71</f>
        <v>423445</v>
      </c>
      <c r="G102" s="138">
        <f>[2]Sheet1!O71</f>
        <v>0</v>
      </c>
      <c r="H102" s="43" t="s">
        <v>402</v>
      </c>
      <c r="I102" s="55"/>
      <c r="J102" s="61" t="s">
        <v>68</v>
      </c>
      <c r="K102" s="63"/>
      <c r="L102" s="64" t="s">
        <v>65</v>
      </c>
      <c r="M102" s="65"/>
      <c r="N102" s="59" t="str">
        <f>$E$101</f>
        <v>KARAN THAPA</v>
      </c>
      <c r="O102" s="48"/>
      <c r="P102" s="49"/>
      <c r="Q102" s="74"/>
      <c r="R102" s="52"/>
    </row>
    <row r="103" s="5" customFormat="1" ht="9.6" customHeight="1" spans="1:18">
      <c r="A103" s="54" t="s">
        <v>332</v>
      </c>
      <c r="B103" s="43"/>
      <c r="C103" s="43" t="str">
        <f>IF($D103="","",VLOOKUP($D103,'[1]Boys Si Main Draw Prep'!$A$7:$P$134,16))</f>
        <v/>
      </c>
      <c r="D103" s="44"/>
      <c r="E103" s="43" t="s">
        <v>104</v>
      </c>
      <c r="F103" s="43" t="str">
        <f>IF($D103="","",VLOOKUP($D103,'[1]Boys Si Main Draw Prep'!$A$7:$P$134,3))</f>
        <v/>
      </c>
      <c r="G103" s="43"/>
      <c r="H103" s="43" t="str">
        <f>IF($D103="","",VLOOKUP($D103,'[1]Boys Si Main Draw Prep'!$A$7:$P$134,4))</f>
        <v/>
      </c>
      <c r="I103" s="46"/>
      <c r="J103" s="59" t="str">
        <f>$E$104</f>
        <v>SURYA KAMLESH KAKADE</v>
      </c>
      <c r="K103" s="48"/>
      <c r="L103" s="66"/>
      <c r="M103" s="67"/>
      <c r="N103" s="61" t="s">
        <v>243</v>
      </c>
      <c r="O103" s="68"/>
      <c r="P103" s="49"/>
      <c r="Q103" s="74"/>
      <c r="R103" s="52"/>
    </row>
    <row r="104" s="5" customFormat="1" ht="9.6" customHeight="1" spans="1:18">
      <c r="A104" s="54" t="s">
        <v>333</v>
      </c>
      <c r="B104" s="43"/>
      <c r="C104" s="43">
        <f>[2]Sheet1!K19</f>
        <v>166</v>
      </c>
      <c r="D104" s="44">
        <f>[2]Sheet1!L19</f>
        <v>0</v>
      </c>
      <c r="E104" s="43" t="str">
        <f>[2]Sheet1!M19</f>
        <v>SURYA KAMLESH KAKADE</v>
      </c>
      <c r="F104" s="43">
        <f>[2]Sheet1!N19</f>
        <v>432806</v>
      </c>
      <c r="G104" s="43" t="str">
        <f>[2]Sheet1!O19</f>
        <v>(MH)</v>
      </c>
      <c r="H104" s="43">
        <f>[2]Sheet1!P19</f>
        <v>0</v>
      </c>
      <c r="I104" s="55"/>
      <c r="J104" s="56"/>
      <c r="K104" s="57"/>
      <c r="L104" s="59" t="str">
        <f>$J$103</f>
        <v>SURYA KAMLESH KAKADE</v>
      </c>
      <c r="M104" s="69"/>
      <c r="N104" s="49"/>
      <c r="O104" s="62"/>
      <c r="P104" s="49"/>
      <c r="Q104" s="74"/>
      <c r="R104" s="52"/>
    </row>
    <row r="105" s="5" customFormat="1" ht="9.6" customHeight="1" spans="1:18">
      <c r="A105" s="54" t="s">
        <v>334</v>
      </c>
      <c r="B105" s="43"/>
      <c r="C105" s="43" t="str">
        <f>IF($D105="","",VLOOKUP($D105,'[1]Boys Si Main Draw Prep'!$A$7:$P$134,16))</f>
        <v/>
      </c>
      <c r="D105" s="44"/>
      <c r="E105" s="43" t="str">
        <f>[2]Sheet1!M107</f>
        <v>DARSHAN S SRINIVASA</v>
      </c>
      <c r="F105" s="43">
        <f>[2]Sheet1!N107</f>
        <v>404333</v>
      </c>
      <c r="G105" s="43">
        <f>[2]Sheet1!O107</f>
        <v>0</v>
      </c>
      <c r="H105" s="43" t="s">
        <v>400</v>
      </c>
      <c r="I105" s="46"/>
      <c r="J105" s="59" t="str">
        <f>$E$105</f>
        <v>DARSHAN S SRINIVASA</v>
      </c>
      <c r="K105" s="70"/>
      <c r="L105" s="61" t="s">
        <v>378</v>
      </c>
      <c r="M105" s="63"/>
      <c r="N105" s="49"/>
      <c r="O105" s="62"/>
      <c r="P105" s="49"/>
      <c r="Q105" s="74"/>
      <c r="R105" s="52"/>
    </row>
    <row r="106" s="5" customFormat="1" ht="9.6" customHeight="1" spans="1:18">
      <c r="A106" s="54" t="s">
        <v>336</v>
      </c>
      <c r="B106" s="43"/>
      <c r="C106" s="43" t="str">
        <f>IF($D106="","",VLOOKUP($D106,'[1]Boys Si Main Draw Prep'!$A$7:$P$134,16))</f>
        <v/>
      </c>
      <c r="D106" s="44"/>
      <c r="E106" s="43" t="s">
        <v>104</v>
      </c>
      <c r="F106" s="43" t="str">
        <f>IF($D106="","",VLOOKUP($D106,'[1]Boys Si Main Draw Prep'!$A$7:$P$134,3))</f>
        <v/>
      </c>
      <c r="G106" s="43"/>
      <c r="H106" s="43" t="str">
        <f>IF($D106="","",VLOOKUP($D106,'[1]Boys Si Main Draw Prep'!$A$7:$P$134,4))</f>
        <v/>
      </c>
      <c r="I106" s="55"/>
      <c r="J106" s="56"/>
      <c r="K106" s="50"/>
      <c r="L106" s="71"/>
      <c r="M106" s="72"/>
      <c r="N106" s="64" t="s">
        <v>65</v>
      </c>
      <c r="O106" s="65"/>
      <c r="P106" s="59" t="str">
        <f>$E$101</f>
        <v>KARAN THAPA</v>
      </c>
      <c r="Q106" s="76"/>
      <c r="R106" s="52"/>
    </row>
    <row r="107" s="5" customFormat="1" ht="9.6" customHeight="1" spans="1:18">
      <c r="A107" s="54" t="s">
        <v>337</v>
      </c>
      <c r="B107" s="43"/>
      <c r="C107" s="43" t="str">
        <f>IF($D107="","",VLOOKUP($D107,'[1]Boys Si Main Draw Prep'!$A$7:$P$134,16))</f>
        <v/>
      </c>
      <c r="D107" s="44"/>
      <c r="E107" s="43" t="str">
        <f>[2]Sheet1!M130</f>
        <v>ADHYASH ASHOK KUMAR</v>
      </c>
      <c r="F107" s="43">
        <f>[2]Sheet1!N130</f>
        <v>426676</v>
      </c>
      <c r="G107" s="43">
        <f>[2]Sheet1!O130</f>
        <v>0</v>
      </c>
      <c r="H107" s="43" t="s">
        <v>402</v>
      </c>
      <c r="I107" s="46"/>
      <c r="J107" s="59" t="str">
        <f>$E$108</f>
        <v>SAMPATH SARITHA SOMGOVIN</v>
      </c>
      <c r="K107" s="48"/>
      <c r="L107" s="49"/>
      <c r="M107" s="50"/>
      <c r="N107" s="49"/>
      <c r="O107" s="62"/>
      <c r="P107" s="61" t="s">
        <v>161</v>
      </c>
      <c r="Q107" s="71"/>
      <c r="R107" s="52"/>
    </row>
    <row r="108" s="5" customFormat="1" ht="9.6" customHeight="1" spans="1:18">
      <c r="A108" s="54" t="s">
        <v>339</v>
      </c>
      <c r="B108" s="43"/>
      <c r="C108" s="43">
        <f>[2]Sheet1!K40</f>
        <v>313</v>
      </c>
      <c r="D108" s="44">
        <f>[2]Sheet1!L40</f>
        <v>0</v>
      </c>
      <c r="E108" s="43" t="str">
        <f>[2]Sheet1!M40</f>
        <v>SAMPATH SARITHA SOMGOVIN</v>
      </c>
      <c r="F108" s="43">
        <f>[2]Sheet1!N40</f>
        <v>428594</v>
      </c>
      <c r="G108" s="43" t="str">
        <f>[2]Sheet1!O40</f>
        <v>(TN)</v>
      </c>
      <c r="H108" s="43">
        <f>[2]Sheet1!P40</f>
        <v>0</v>
      </c>
      <c r="I108" s="55"/>
      <c r="J108" s="61" t="s">
        <v>214</v>
      </c>
      <c r="K108" s="57"/>
      <c r="L108" s="59" t="str">
        <f>$E$110</f>
        <v>DEVAHARSHITH NEELAM</v>
      </c>
      <c r="M108" s="48"/>
      <c r="N108" s="49"/>
      <c r="O108" s="62"/>
      <c r="P108" s="49"/>
      <c r="Q108" s="71"/>
      <c r="R108" s="52"/>
    </row>
    <row r="109" s="5" customFormat="1" ht="9.6" customHeight="1" spans="1:18">
      <c r="A109" s="54" t="s">
        <v>340</v>
      </c>
      <c r="B109" s="43"/>
      <c r="C109" s="43" t="str">
        <f>IF($D109="","",VLOOKUP($D109,'[1]Boys Si Main Draw Prep'!$A$7:$P$134,16))</f>
        <v/>
      </c>
      <c r="D109" s="44"/>
      <c r="E109" s="43" t="s">
        <v>104</v>
      </c>
      <c r="F109" s="43" t="str">
        <f>IF($D109="","",VLOOKUP($D109,'[1]Boys Si Main Draw Prep'!$A$7:$P$134,3))</f>
        <v/>
      </c>
      <c r="G109" s="43"/>
      <c r="H109" s="43" t="str">
        <f>IF($D109="","",VLOOKUP($D109,'[1]Boys Si Main Draw Prep'!$A$7:$P$134,4))</f>
        <v/>
      </c>
      <c r="I109" s="46"/>
      <c r="J109" s="59" t="str">
        <f>$E$110</f>
        <v>DEVAHARSHITH NEELAM</v>
      </c>
      <c r="K109" s="60"/>
      <c r="L109" s="61" t="s">
        <v>416</v>
      </c>
      <c r="M109" s="62"/>
      <c r="N109" s="49"/>
      <c r="O109" s="62"/>
      <c r="P109" s="49"/>
      <c r="Q109" s="71"/>
      <c r="R109" s="52"/>
    </row>
    <row r="110" s="5" customFormat="1" ht="9.6" customHeight="1" spans="1:18">
      <c r="A110" s="54" t="s">
        <v>342</v>
      </c>
      <c r="B110" s="43"/>
      <c r="C110" s="43">
        <f>[2]Sheet1!K39</f>
        <v>289</v>
      </c>
      <c r="D110" s="44">
        <f>[2]Sheet1!L39</f>
        <v>0</v>
      </c>
      <c r="E110" s="43" t="str">
        <f>[2]Sheet1!M39</f>
        <v>DEVAHARSHITH NEELAM</v>
      </c>
      <c r="F110" s="43">
        <f>[2]Sheet1!N39</f>
        <v>423134</v>
      </c>
      <c r="G110" s="43" t="str">
        <f>[2]Sheet1!O39</f>
        <v>(TS)</v>
      </c>
      <c r="H110" s="43">
        <f>[2]Sheet1!P39</f>
        <v>0</v>
      </c>
      <c r="I110" s="55"/>
      <c r="J110" s="56"/>
      <c r="K110" s="63"/>
      <c r="L110" s="64" t="s">
        <v>65</v>
      </c>
      <c r="M110" s="65"/>
      <c r="N110" s="47" t="str">
        <f>$E$114</f>
        <v>PAGALAVAN D</v>
      </c>
      <c r="O110" s="70"/>
      <c r="P110" s="49"/>
      <c r="Q110" s="71"/>
      <c r="R110" s="52"/>
    </row>
    <row r="111" s="5" customFormat="1" ht="9.6" customHeight="1" spans="1:18">
      <c r="A111" s="54" t="s">
        <v>343</v>
      </c>
      <c r="B111" s="43"/>
      <c r="C111" s="43" t="str">
        <f>IF($D111="","",VLOOKUP($D111,'[1]Boys Si Main Draw Prep'!$A$7:$P$134,16))</f>
        <v/>
      </c>
      <c r="D111" s="44"/>
      <c r="E111" s="43" t="s">
        <v>104</v>
      </c>
      <c r="F111" s="43" t="str">
        <f>IF($D111="","",VLOOKUP($D111,'[1]Boys Si Main Draw Prep'!$A$7:$P$134,3))</f>
        <v/>
      </c>
      <c r="G111" s="43"/>
      <c r="H111" s="43" t="str">
        <f>IF($D111="","",VLOOKUP($D111,'[1]Boys Si Main Draw Prep'!$A$7:$P$134,4))</f>
        <v/>
      </c>
      <c r="I111" s="46"/>
      <c r="J111" s="59" t="str">
        <f>$E$112</f>
        <v> ABEL JOE</v>
      </c>
      <c r="K111" s="48"/>
      <c r="L111" s="66"/>
      <c r="M111" s="67"/>
      <c r="N111" s="61" t="s">
        <v>417</v>
      </c>
      <c r="O111" s="50"/>
      <c r="P111" s="49"/>
      <c r="Q111" s="49"/>
      <c r="R111" s="52"/>
    </row>
    <row r="112" s="5" customFormat="1" ht="9.6" customHeight="1" spans="1:18">
      <c r="A112" s="54" t="s">
        <v>344</v>
      </c>
      <c r="B112" s="43"/>
      <c r="C112" s="43" t="str">
        <f>IF($D112="","",VLOOKUP($D112,'[1]Boys Si Main Draw Prep'!$A$7:$P$134,16))</f>
        <v/>
      </c>
      <c r="D112" s="44"/>
      <c r="E112" s="43" t="str">
        <f>[2]Sheet1!M162</f>
        <v> ABEL JOE</v>
      </c>
      <c r="F112" s="43">
        <f>[2]Sheet1!N162</f>
        <v>428378</v>
      </c>
      <c r="G112" s="43">
        <f>[2]Sheet1!O162</f>
        <v>0</v>
      </c>
      <c r="H112" s="43" t="s">
        <v>401</v>
      </c>
      <c r="I112" s="55"/>
      <c r="J112" s="56"/>
      <c r="K112" s="57"/>
      <c r="L112" s="47" t="str">
        <f>$E$114</f>
        <v>PAGALAVAN D</v>
      </c>
      <c r="M112" s="69"/>
      <c r="N112" s="49"/>
      <c r="O112" s="50"/>
      <c r="P112" s="49"/>
      <c r="Q112" s="49"/>
      <c r="R112" s="52"/>
    </row>
    <row r="113" s="5" customFormat="1" ht="9.6" customHeight="1" spans="1:18">
      <c r="A113" s="54" t="s">
        <v>345</v>
      </c>
      <c r="B113" s="43"/>
      <c r="C113" s="43" t="str">
        <f>IF($D113="","",VLOOKUP($D113,'[1]Boys Si Main Draw Prep'!$A$7:$P$134,16))</f>
        <v/>
      </c>
      <c r="D113" s="44"/>
      <c r="E113" s="43" t="s">
        <v>104</v>
      </c>
      <c r="F113" s="43" t="str">
        <f>IF($D113="","",VLOOKUP($D113,'[1]Boys Si Main Draw Prep'!$A$7:$P$134,3))</f>
        <v/>
      </c>
      <c r="G113" s="43"/>
      <c r="H113" s="43" t="str">
        <f>IF($D113="","",VLOOKUP($D113,'[1]Boys Si Main Draw Prep'!$A$7:$P$134,4))</f>
        <v/>
      </c>
      <c r="I113" s="46"/>
      <c r="J113" s="47" t="str">
        <f>$E$114</f>
        <v>PAGALAVAN D</v>
      </c>
      <c r="K113" s="70"/>
      <c r="L113" s="61" t="s">
        <v>292</v>
      </c>
      <c r="M113" s="63"/>
      <c r="N113" s="49"/>
      <c r="O113" s="50"/>
      <c r="P113" s="49"/>
      <c r="Q113" s="49"/>
      <c r="R113" s="52"/>
    </row>
    <row r="114" s="5" customFormat="1" ht="9.6" customHeight="1" spans="1:18">
      <c r="A114" s="42" t="s">
        <v>347</v>
      </c>
      <c r="B114" s="43"/>
      <c r="C114" s="43">
        <f>[2]Sheet1!K15</f>
        <v>146</v>
      </c>
      <c r="D114" s="44">
        <v>15</v>
      </c>
      <c r="E114" s="45" t="str">
        <f>[2]Sheet1!M15</f>
        <v>PAGALAVAN D</v>
      </c>
      <c r="F114" s="45">
        <f>[2]Sheet1!N15</f>
        <v>411346</v>
      </c>
      <c r="G114" s="45" t="str">
        <f>[2]Sheet1!O15</f>
        <v>(TN)</v>
      </c>
      <c r="H114" s="45">
        <f>[2]Sheet1!P15</f>
        <v>0</v>
      </c>
      <c r="I114" s="55"/>
      <c r="J114" s="56"/>
      <c r="K114" s="50"/>
      <c r="L114" s="71"/>
      <c r="M114" s="72"/>
      <c r="N114" s="71"/>
      <c r="O114" s="63"/>
      <c r="P114" s="49"/>
      <c r="Q114" s="49"/>
      <c r="R114" s="52"/>
    </row>
    <row r="115" s="5" customFormat="1" ht="9.6" customHeight="1" spans="1:18">
      <c r="A115" s="42" t="s">
        <v>348</v>
      </c>
      <c r="B115" s="43"/>
      <c r="C115" s="43">
        <f>[2]Sheet1!K4</f>
        <v>97</v>
      </c>
      <c r="D115" s="44">
        <v>4</v>
      </c>
      <c r="E115" s="45" t="str">
        <f>[2]Sheet1!M4</f>
        <v>RAKSHAK TARUN V</v>
      </c>
      <c r="F115" s="45">
        <f>[2]Sheet1!N4</f>
        <v>418804</v>
      </c>
      <c r="G115" s="45" t="str">
        <f>[2]Sheet1!O4</f>
        <v>(TN)</v>
      </c>
      <c r="H115" s="45">
        <f>[2]Sheet1!P4</f>
        <v>0</v>
      </c>
      <c r="I115" s="46"/>
      <c r="J115" s="47" t="str">
        <f>$E$115</f>
        <v>RAKSHAK TARUN V</v>
      </c>
      <c r="K115" s="48"/>
      <c r="L115" s="49"/>
      <c r="M115" s="50"/>
      <c r="N115" s="49"/>
      <c r="O115" s="50"/>
      <c r="P115" s="49"/>
      <c r="Q115" s="49"/>
      <c r="R115" s="52"/>
    </row>
    <row r="116" s="5" customFormat="1" ht="9.6" customHeight="1" spans="1:18">
      <c r="A116" s="54" t="s">
        <v>349</v>
      </c>
      <c r="B116" s="43"/>
      <c r="C116" s="43" t="str">
        <f>IF($D116="","",VLOOKUP($D116,'[1]Boys Si Main Draw Prep'!$A$7:$P$134,16))</f>
        <v/>
      </c>
      <c r="D116" s="44"/>
      <c r="E116" s="43" t="s">
        <v>104</v>
      </c>
      <c r="F116" s="43" t="str">
        <f>IF($D116="","",VLOOKUP($D116,'[1]Boys Si Main Draw Prep'!$A$7:$P$134,3))</f>
        <v/>
      </c>
      <c r="G116" s="43"/>
      <c r="H116" s="43" t="str">
        <f>IF($D116="","",VLOOKUP($D116,'[1]Boys Si Main Draw Prep'!$A$7:$P$134,4))</f>
        <v/>
      </c>
      <c r="I116" s="55"/>
      <c r="J116" s="56"/>
      <c r="K116" s="57"/>
      <c r="L116" s="59" t="str">
        <f>$J$115</f>
        <v>RAKSHAK TARUN V</v>
      </c>
      <c r="M116" s="48"/>
      <c r="N116" s="49"/>
      <c r="O116" s="50"/>
      <c r="P116" s="49"/>
      <c r="Q116" s="49"/>
      <c r="R116" s="52"/>
    </row>
    <row r="117" s="5" customFormat="1" ht="9.6" customHeight="1" spans="1:18">
      <c r="A117" s="54" t="s">
        <v>350</v>
      </c>
      <c r="B117" s="43"/>
      <c r="C117" s="43" t="str">
        <f>IF($D117="","",VLOOKUP($D117,'[1]Boys Si Main Draw Prep'!$A$7:$P$134,16))</f>
        <v/>
      </c>
      <c r="D117" s="44"/>
      <c r="E117" s="43" t="str">
        <f>[2]Sheet1!M102</f>
        <v>ASHVINAY BALAJI</v>
      </c>
      <c r="F117" s="43">
        <f>[2]Sheet1!N102</f>
        <v>444162</v>
      </c>
      <c r="G117" s="43">
        <f>[2]Sheet1!O102</f>
        <v>0</v>
      </c>
      <c r="H117" s="43" t="s">
        <v>402</v>
      </c>
      <c r="I117" s="46"/>
      <c r="J117" s="59" t="str">
        <f>$E$117</f>
        <v>ASHVINAY BALAJI</v>
      </c>
      <c r="K117" s="60"/>
      <c r="L117" s="61" t="s">
        <v>295</v>
      </c>
      <c r="M117" s="62"/>
      <c r="N117" s="49"/>
      <c r="O117" s="50"/>
      <c r="P117" s="49"/>
      <c r="Q117" s="49"/>
      <c r="R117" s="52"/>
    </row>
    <row r="118" s="5" customFormat="1" ht="9.6" customHeight="1" spans="1:18">
      <c r="A118" s="54" t="s">
        <v>351</v>
      </c>
      <c r="B118" s="43"/>
      <c r="C118" s="43" t="str">
        <f>IF($D118="","",VLOOKUP($D118,'[1]Boys Si Main Draw Prep'!$A$7:$P$134,16))</f>
        <v/>
      </c>
      <c r="D118" s="44"/>
      <c r="E118" s="43" t="s">
        <v>104</v>
      </c>
      <c r="F118" s="43" t="str">
        <f>IF($D118="","",VLOOKUP($D118,'[1]Boys Si Main Draw Prep'!$A$7:$P$134,3))</f>
        <v/>
      </c>
      <c r="G118" s="43"/>
      <c r="H118" s="43" t="str">
        <f>IF($D118="","",VLOOKUP($D118,'[1]Boys Si Main Draw Prep'!$A$7:$P$134,4))</f>
        <v/>
      </c>
      <c r="I118" s="55"/>
      <c r="J118" s="56"/>
      <c r="K118" s="63"/>
      <c r="L118" s="64" t="s">
        <v>65</v>
      </c>
      <c r="M118" s="65"/>
      <c r="N118" s="47" t="str">
        <f>$J$115</f>
        <v>RAKSHAK TARUN V</v>
      </c>
      <c r="O118" s="48"/>
      <c r="P118" s="49"/>
      <c r="Q118" s="49"/>
      <c r="R118" s="52"/>
    </row>
    <row r="119" s="5" customFormat="1" ht="9.6" customHeight="1" spans="1:18">
      <c r="A119" s="54" t="s">
        <v>352</v>
      </c>
      <c r="B119" s="43"/>
      <c r="C119" s="43" t="str">
        <f>IF($D119="","",VLOOKUP($D119,'[1]Boys Si Main Draw Prep'!$A$7:$P$134,16))</f>
        <v/>
      </c>
      <c r="D119" s="44"/>
      <c r="E119" s="43" t="str">
        <f>[2]Sheet1!M109</f>
        <v>AARAV CHAWLA</v>
      </c>
      <c r="F119" s="43">
        <f>[2]Sheet1!N109</f>
        <v>427925</v>
      </c>
      <c r="G119" s="43">
        <f>[2]Sheet1!O109</f>
        <v>0</v>
      </c>
      <c r="H119" s="43" t="s">
        <v>418</v>
      </c>
      <c r="I119" s="46"/>
      <c r="J119" s="59" t="str">
        <f>$E$119</f>
        <v>AARAV CHAWLA</v>
      </c>
      <c r="K119" s="48"/>
      <c r="L119" s="66"/>
      <c r="M119" s="67"/>
      <c r="N119" s="61" t="s">
        <v>321</v>
      </c>
      <c r="O119" s="68"/>
      <c r="P119" s="49"/>
      <c r="Q119" s="49"/>
      <c r="R119" s="52"/>
    </row>
    <row r="120" s="5" customFormat="1" ht="9.6" customHeight="1" spans="1:18">
      <c r="A120" s="54" t="s">
        <v>354</v>
      </c>
      <c r="B120" s="43"/>
      <c r="C120" s="43" t="str">
        <f>IF($D120="","",VLOOKUP($D120,'[1]Boys Si Main Draw Prep'!$A$7:$P$134,16))</f>
        <v/>
      </c>
      <c r="D120" s="44"/>
      <c r="E120" s="43" t="str">
        <f>[2]Sheet1!M118</f>
        <v>MITHUN ARAVIND</v>
      </c>
      <c r="F120" s="43">
        <f>[2]Sheet1!N118</f>
        <v>428286</v>
      </c>
      <c r="G120" s="43">
        <f>[2]Sheet1!O118</f>
        <v>0</v>
      </c>
      <c r="H120" s="43" t="s">
        <v>402</v>
      </c>
      <c r="I120" s="55"/>
      <c r="J120" s="61" t="s">
        <v>296</v>
      </c>
      <c r="K120" s="57"/>
      <c r="L120" s="59" t="str">
        <f>$E$119</f>
        <v>AARAV CHAWLA</v>
      </c>
      <c r="M120" s="69"/>
      <c r="N120" s="49"/>
      <c r="O120" s="62"/>
      <c r="P120" s="49"/>
      <c r="Q120" s="49"/>
      <c r="R120" s="52"/>
    </row>
    <row r="121" s="5" customFormat="1" ht="9.6" customHeight="1" spans="1:18">
      <c r="A121" s="54" t="s">
        <v>355</v>
      </c>
      <c r="B121" s="43"/>
      <c r="C121" s="43" t="str">
        <f>IF($D121="","",VLOOKUP($D121,'[1]Boys Si Main Draw Prep'!$A$7:$P$134,16))</f>
        <v/>
      </c>
      <c r="D121" s="44"/>
      <c r="E121" s="43" t="str">
        <f>[2]Sheet1!M65</f>
        <v>MOHIT KISHOR SORDE</v>
      </c>
      <c r="F121" s="43">
        <f>[2]Sheet1!N65</f>
        <v>446735</v>
      </c>
      <c r="G121" s="43">
        <f>[2]Sheet1!O65</f>
        <v>0</v>
      </c>
      <c r="H121" s="43" t="s">
        <v>404</v>
      </c>
      <c r="I121" s="46"/>
      <c r="J121" s="59" t="str">
        <f>$E$121</f>
        <v>MOHIT KISHOR SORDE</v>
      </c>
      <c r="K121" s="70"/>
      <c r="L121" s="61" t="s">
        <v>296</v>
      </c>
      <c r="M121" s="63"/>
      <c r="N121" s="49"/>
      <c r="O121" s="62"/>
      <c r="P121" s="49"/>
      <c r="Q121" s="49"/>
      <c r="R121" s="52"/>
    </row>
    <row r="122" s="5" customFormat="1" ht="9.6" customHeight="1" spans="1:18">
      <c r="A122" s="54" t="s">
        <v>356</v>
      </c>
      <c r="B122" s="43"/>
      <c r="C122" s="43" t="str">
        <f>IF($D122="","",VLOOKUP($D122,'[1]Boys Si Main Draw Prep'!$A$7:$P$134,16))</f>
        <v/>
      </c>
      <c r="D122" s="44"/>
      <c r="E122" s="43" t="s">
        <v>104</v>
      </c>
      <c r="F122" s="43" t="str">
        <f>IF($D122="","",VLOOKUP($D122,'[1]Boys Si Main Draw Prep'!$A$7:$P$134,3))</f>
        <v/>
      </c>
      <c r="G122" s="43"/>
      <c r="H122" s="43" t="str">
        <f>IF($D122="","",VLOOKUP($D122,'[1]Boys Si Main Draw Prep'!$A$7:$P$134,4))</f>
        <v/>
      </c>
      <c r="I122" s="55"/>
      <c r="J122" s="56"/>
      <c r="K122" s="50"/>
      <c r="L122" s="71"/>
      <c r="M122" s="72"/>
      <c r="N122" s="64" t="s">
        <v>65</v>
      </c>
      <c r="O122" s="65"/>
      <c r="P122" s="47" t="str">
        <f>$J$115</f>
        <v>RAKSHAK TARUN V</v>
      </c>
      <c r="Q122" s="73"/>
      <c r="R122" s="52"/>
    </row>
    <row r="123" s="5" customFormat="1" ht="9.6" customHeight="1" spans="1:18">
      <c r="A123" s="54" t="s">
        <v>357</v>
      </c>
      <c r="B123" s="43"/>
      <c r="C123" s="43" t="str">
        <f>IF($D123="","",VLOOKUP($D123,'[1]Boys Si Main Draw Prep'!$A$7:$P$134,16))</f>
        <v/>
      </c>
      <c r="D123" s="44"/>
      <c r="E123" s="43" t="str">
        <f>[2]Sheet1!M128</f>
        <v>ARYA SUBASH PRABHU</v>
      </c>
      <c r="F123" s="43">
        <f>[2]Sheet1!N128</f>
        <v>425806</v>
      </c>
      <c r="G123" s="43">
        <f>[2]Sheet1!O128</f>
        <v>0</v>
      </c>
      <c r="H123" s="43" t="s">
        <v>400</v>
      </c>
      <c r="I123" s="46"/>
      <c r="J123" s="59" t="str">
        <f>$E$123</f>
        <v>ARYA SUBASH PRABHU</v>
      </c>
      <c r="K123" s="48"/>
      <c r="L123" s="49"/>
      <c r="M123" s="50"/>
      <c r="N123" s="49"/>
      <c r="O123" s="62"/>
      <c r="P123" s="61" t="s">
        <v>214</v>
      </c>
      <c r="Q123" s="74"/>
      <c r="R123" s="52"/>
    </row>
    <row r="124" s="5" customFormat="1" ht="9.6" customHeight="1" spans="1:18">
      <c r="A124" s="54" t="s">
        <v>358</v>
      </c>
      <c r="B124" s="43"/>
      <c r="C124" s="43" t="str">
        <f>IF($D124="","",VLOOKUP($D124,'[1]Boys Si Main Draw Prep'!$A$7:$P$134,16))</f>
        <v/>
      </c>
      <c r="D124" s="44"/>
      <c r="E124" s="43" t="s">
        <v>104</v>
      </c>
      <c r="F124" s="43" t="str">
        <f>IF($D124="","",VLOOKUP($D124,'[1]Boys Si Main Draw Prep'!$A$7:$P$134,3))</f>
        <v/>
      </c>
      <c r="G124" s="43"/>
      <c r="H124" s="43" t="str">
        <f>IF($D124="","",VLOOKUP($D124,'[1]Boys Si Main Draw Prep'!$A$7:$P$134,4))</f>
        <v/>
      </c>
      <c r="I124" s="55"/>
      <c r="J124" s="56"/>
      <c r="K124" s="57"/>
      <c r="L124" s="59" t="str">
        <f>$J$123</f>
        <v>ARYA SUBASH PRABHU</v>
      </c>
      <c r="M124" s="48"/>
      <c r="N124" s="49"/>
      <c r="O124" s="62"/>
      <c r="P124" s="49"/>
      <c r="Q124" s="74"/>
      <c r="R124" s="52"/>
    </row>
    <row r="125" s="5" customFormat="1" ht="9.6" customHeight="1" spans="1:18">
      <c r="A125" s="54" t="s">
        <v>359</v>
      </c>
      <c r="B125" s="43"/>
      <c r="C125" s="43" t="str">
        <f>IF($D125="","",VLOOKUP($D125,'[1]Boys Si Main Draw Prep'!$A$7:$P$134,16))</f>
        <v/>
      </c>
      <c r="D125" s="44"/>
      <c r="E125" s="43" t="str">
        <f>[2]Sheet1!M90</f>
        <v>JEEVANESH KAMESH KUMAR</v>
      </c>
      <c r="F125" s="43">
        <f>[2]Sheet1!N90</f>
        <v>446391</v>
      </c>
      <c r="G125" s="43">
        <f>[2]Sheet1!O90</f>
        <v>0</v>
      </c>
      <c r="H125" s="43" t="s">
        <v>402</v>
      </c>
      <c r="I125" s="46"/>
      <c r="J125" s="59" t="str">
        <f>$E$125</f>
        <v>JEEVANESH KAMESH KUMAR</v>
      </c>
      <c r="K125" s="60"/>
      <c r="L125" s="61" t="s">
        <v>296</v>
      </c>
      <c r="M125" s="62"/>
      <c r="N125" s="49"/>
      <c r="O125" s="62"/>
      <c r="P125" s="49"/>
      <c r="Q125" s="74"/>
      <c r="R125" s="52"/>
    </row>
    <row r="126" s="5" customFormat="1" ht="9.6" customHeight="1" spans="1:18">
      <c r="A126" s="54" t="s">
        <v>360</v>
      </c>
      <c r="B126" s="43"/>
      <c r="C126" s="43" t="str">
        <f>IF($D126="","",VLOOKUP($D126,'[1]Boys Si Main Draw Prep'!$A$7:$P$134,16))</f>
        <v/>
      </c>
      <c r="D126" s="44"/>
      <c r="E126" s="43" t="s">
        <v>104</v>
      </c>
      <c r="F126" s="43" t="str">
        <f>IF($D126="","",VLOOKUP($D126,'[1]Boys Si Main Draw Prep'!$A$7:$P$134,3))</f>
        <v/>
      </c>
      <c r="G126" s="43"/>
      <c r="H126" s="43" t="str">
        <f>IF($D126="","",VLOOKUP($D126,'[1]Boys Si Main Draw Prep'!$A$7:$P$134,4))</f>
        <v/>
      </c>
      <c r="I126" s="55"/>
      <c r="J126" s="56"/>
      <c r="K126" s="63"/>
      <c r="L126" s="64" t="s">
        <v>65</v>
      </c>
      <c r="M126" s="65"/>
      <c r="N126" s="59" t="str">
        <f>$J$123</f>
        <v>ARYA SUBASH PRABHU</v>
      </c>
      <c r="O126" s="70"/>
      <c r="P126" s="49"/>
      <c r="Q126" s="74"/>
      <c r="R126" s="52"/>
    </row>
    <row r="127" s="5" customFormat="1" ht="9.6" customHeight="1" spans="1:18">
      <c r="A127" s="54" t="s">
        <v>361</v>
      </c>
      <c r="B127" s="43"/>
      <c r="C127" s="43" t="str">
        <f>IF($D127="","",VLOOKUP($D127,'[1]Boys Si Main Draw Prep'!$A$7:$P$134,16))</f>
        <v/>
      </c>
      <c r="D127" s="44"/>
      <c r="E127" s="43" t="str">
        <f>[2]Sheet1!M103</f>
        <v>ABHISHEK SUBRAMANIAN</v>
      </c>
      <c r="F127" s="43">
        <f>[2]Sheet1!N103</f>
        <v>429709</v>
      </c>
      <c r="G127" s="43">
        <f>[2]Sheet1!O103</f>
        <v>0</v>
      </c>
      <c r="H127" s="43" t="s">
        <v>400</v>
      </c>
      <c r="I127" s="46"/>
      <c r="J127" s="59" t="str">
        <f>$E$127</f>
        <v>ABHISHEK SUBRAMANIAN</v>
      </c>
      <c r="K127" s="48"/>
      <c r="L127" s="66"/>
      <c r="M127" s="67"/>
      <c r="N127" s="61" t="s">
        <v>296</v>
      </c>
      <c r="O127" s="50"/>
      <c r="P127" s="49"/>
      <c r="Q127" s="74"/>
      <c r="R127" s="52"/>
    </row>
    <row r="128" s="5" customFormat="1" ht="9.6" customHeight="1" spans="1:18">
      <c r="A128" s="54" t="s">
        <v>363</v>
      </c>
      <c r="B128" s="43"/>
      <c r="C128" s="43" t="str">
        <f>IF($D128="","",VLOOKUP($D128,'[1]Boys Si Main Draw Prep'!$A$7:$P$134,16))</f>
        <v/>
      </c>
      <c r="D128" s="44"/>
      <c r="E128" s="43" t="str">
        <f>[2]Sheet1!M77</f>
        <v>PRAGATHESH SHIVASHANKAR</v>
      </c>
      <c r="F128" s="43">
        <f>[2]Sheet1!N77</f>
        <v>418413</v>
      </c>
      <c r="G128" s="43">
        <f>[2]Sheet1!O77</f>
        <v>0</v>
      </c>
      <c r="H128" s="43" t="s">
        <v>402</v>
      </c>
      <c r="I128" s="55"/>
      <c r="J128" s="61" t="s">
        <v>409</v>
      </c>
      <c r="K128" s="57"/>
      <c r="L128" s="59" t="str">
        <f>$E$127</f>
        <v>ABHISHEK SUBRAMANIAN</v>
      </c>
      <c r="M128" s="69"/>
      <c r="N128" s="49"/>
      <c r="O128" s="50"/>
      <c r="P128" s="49"/>
      <c r="Q128" s="74"/>
      <c r="R128" s="52"/>
    </row>
    <row r="129" s="5" customFormat="1" ht="9.6" customHeight="1" spans="1:18">
      <c r="A129" s="54" t="s">
        <v>364</v>
      </c>
      <c r="B129" s="43"/>
      <c r="C129" s="43" t="str">
        <f>IF($D129="","",VLOOKUP($D129,'[1]Boys Si Main Draw Prep'!$A$7:$P$134,16))</f>
        <v/>
      </c>
      <c r="D129" s="44"/>
      <c r="E129" s="43" t="s">
        <v>104</v>
      </c>
      <c r="F129" s="43" t="str">
        <f>IF($D129="","",VLOOKUP($D129,'[1]Boys Si Main Draw Prep'!$A$7:$P$134,3))</f>
        <v/>
      </c>
      <c r="G129" s="43"/>
      <c r="H129" s="43" t="str">
        <f>IF($D129="","",VLOOKUP($D129,'[1]Boys Si Main Draw Prep'!$A$7:$P$134,4))</f>
        <v/>
      </c>
      <c r="I129" s="46"/>
      <c r="J129" s="59" t="str">
        <f>$E$130</f>
        <v>SURESHBABU D</v>
      </c>
      <c r="K129" s="70"/>
      <c r="L129" s="61" t="s">
        <v>419</v>
      </c>
      <c r="M129" s="63"/>
      <c r="N129" s="49"/>
      <c r="O129" s="50"/>
      <c r="P129" s="49"/>
      <c r="Q129" s="74"/>
      <c r="R129" s="52"/>
    </row>
    <row r="130" s="5" customFormat="1" ht="9.6" customHeight="1" spans="1:18">
      <c r="A130" s="42" t="s">
        <v>366</v>
      </c>
      <c r="B130" s="43"/>
      <c r="C130" s="43" t="str">
        <f>IF($D130="","",VLOOKUP($D130,'[1]Boys Si Main Draw Prep'!$A$7:$P$134,16))</f>
        <v/>
      </c>
      <c r="D130" s="44"/>
      <c r="E130" s="43" t="str">
        <f>[2]Sheet1!M155</f>
        <v>SURESHBABU D</v>
      </c>
      <c r="F130" s="45">
        <f>[2]Sheet1!N155</f>
        <v>401594</v>
      </c>
      <c r="G130" s="45">
        <f>[2]Sheet1!O155</f>
        <v>0</v>
      </c>
      <c r="H130" s="45" t="s">
        <v>402</v>
      </c>
      <c r="I130" s="55"/>
      <c r="J130" s="56"/>
      <c r="K130" s="50"/>
      <c r="L130" s="71"/>
      <c r="M130" s="72"/>
      <c r="N130" s="71"/>
      <c r="O130" s="63"/>
      <c r="P130" s="47" t="str">
        <f>$J$115</f>
        <v>RAKSHAK TARUN V</v>
      </c>
      <c r="Q130" s="76"/>
      <c r="R130" s="52"/>
    </row>
    <row r="131" s="5" customFormat="1" ht="9.6" customHeight="1" spans="1:18">
      <c r="A131" s="42" t="s">
        <v>367</v>
      </c>
      <c r="B131" s="43"/>
      <c r="C131" s="43" t="str">
        <f>IF($D131="","",VLOOKUP($D131,'[1]Boys Si Main Draw Prep'!$A$7:$P$134,16))</f>
        <v/>
      </c>
      <c r="D131" s="44"/>
      <c r="E131" s="43" t="str">
        <f>[2]Sheet1!M114</f>
        <v>ROSHAN NAVEEN KUMAR</v>
      </c>
      <c r="F131" s="45">
        <f>[2]Sheet1!N114</f>
        <v>441091</v>
      </c>
      <c r="G131" s="45">
        <f>[2]Sheet1!O114</f>
        <v>0</v>
      </c>
      <c r="H131" s="43" t="s">
        <v>402</v>
      </c>
      <c r="I131" s="46"/>
      <c r="J131" s="59" t="str">
        <f>$E$131</f>
        <v>ROSHAN NAVEEN KUMAR</v>
      </c>
      <c r="K131" s="48"/>
      <c r="L131" s="49"/>
      <c r="M131" s="50"/>
      <c r="N131" s="49"/>
      <c r="O131" s="50"/>
      <c r="P131" s="61" t="s">
        <v>420</v>
      </c>
      <c r="Q131" s="74"/>
      <c r="R131" s="52"/>
    </row>
    <row r="132" s="5" customFormat="1" ht="9.6" customHeight="1" spans="1:18">
      <c r="A132" s="54" t="s">
        <v>368</v>
      </c>
      <c r="B132" s="43"/>
      <c r="C132" s="43" t="str">
        <f>IF($D132="","",VLOOKUP($D132,'[1]Boys Si Main Draw Prep'!$A$7:$P$134,16))</f>
        <v/>
      </c>
      <c r="D132" s="44"/>
      <c r="E132" s="43" t="s">
        <v>104</v>
      </c>
      <c r="F132" s="43" t="str">
        <f>IF($D132="","",VLOOKUP($D132,'[1]Boys Si Main Draw Prep'!$A$7:$P$134,3))</f>
        <v/>
      </c>
      <c r="G132" s="43"/>
      <c r="H132" s="43" t="str">
        <f>IF($D132="","",VLOOKUP($D132,'[1]Boys Si Main Draw Prep'!$A$7:$P$134,4))</f>
        <v/>
      </c>
      <c r="I132" s="55"/>
      <c r="J132" s="56"/>
      <c r="K132" s="57"/>
      <c r="L132" s="59" t="str">
        <f>$E$134</f>
        <v>JEEVAN JAYASANKAR NADAR</v>
      </c>
      <c r="M132" s="48"/>
      <c r="N132" s="49"/>
      <c r="O132" s="50"/>
      <c r="P132" s="49"/>
      <c r="Q132" s="74"/>
      <c r="R132" s="52"/>
    </row>
    <row r="133" s="5" customFormat="1" ht="9.6" customHeight="1" spans="1:18">
      <c r="A133" s="54" t="s">
        <v>369</v>
      </c>
      <c r="B133" s="43"/>
      <c r="C133" s="43" t="str">
        <f>IF($D133="","",VLOOKUP($D133,'[1]Boys Si Main Draw Prep'!$A$7:$P$134,16))</f>
        <v/>
      </c>
      <c r="D133" s="44"/>
      <c r="E133" s="43" t="str">
        <f>[2]Sheet1!M111</f>
        <v>GOVIND KUMAR</v>
      </c>
      <c r="F133" s="43">
        <f>[2]Sheet1!N111</f>
        <v>449900</v>
      </c>
      <c r="G133" s="43">
        <f>[2]Sheet1!O111</f>
        <v>0</v>
      </c>
      <c r="H133" s="43" t="s">
        <v>402</v>
      </c>
      <c r="I133" s="46"/>
      <c r="J133" s="59" t="str">
        <f>$E$134</f>
        <v>JEEVAN JAYASANKAR NADAR</v>
      </c>
      <c r="K133" s="60"/>
      <c r="L133" s="61" t="s">
        <v>238</v>
      </c>
      <c r="M133" s="62"/>
      <c r="N133" s="49"/>
      <c r="O133" s="50"/>
      <c r="P133" s="49"/>
      <c r="Q133" s="74"/>
      <c r="R133" s="52"/>
    </row>
    <row r="134" s="5" customFormat="1" ht="9.6" customHeight="1" spans="1:18">
      <c r="A134" s="54" t="s">
        <v>370</v>
      </c>
      <c r="B134" s="43"/>
      <c r="C134" s="43">
        <f>[2]Sheet1!K37</f>
        <v>289</v>
      </c>
      <c r="D134" s="44">
        <f>[2]Sheet1!L37</f>
        <v>0</v>
      </c>
      <c r="E134" s="43" t="str">
        <f>[2]Sheet1!M37</f>
        <v>JEEVAN JAYASANKAR NADAR</v>
      </c>
      <c r="F134" s="43">
        <f>[2]Sheet1!N37</f>
        <v>427571</v>
      </c>
      <c r="G134" s="43" t="str">
        <f>[2]Sheet1!O37</f>
        <v>(MH)</v>
      </c>
      <c r="H134" s="43">
        <f>[2]Sheet1!P37</f>
        <v>0</v>
      </c>
      <c r="I134" s="55"/>
      <c r="J134" s="61" t="s">
        <v>298</v>
      </c>
      <c r="K134" s="63"/>
      <c r="L134" s="64" t="s">
        <v>65</v>
      </c>
      <c r="M134" s="65"/>
      <c r="N134" s="59" t="str">
        <f>$E$136</f>
        <v>MANOJ WADHWANI GARV</v>
      </c>
      <c r="O134" s="48"/>
      <c r="P134" s="49"/>
      <c r="Q134" s="74"/>
      <c r="R134" s="52"/>
    </row>
    <row r="135" s="5" customFormat="1" ht="9.6" customHeight="1" spans="1:18">
      <c r="A135" s="54" t="s">
        <v>371</v>
      </c>
      <c r="B135" s="43"/>
      <c r="C135" s="43" t="str">
        <f>IF($D135="","",VLOOKUP($D135,'[1]Boys Si Main Draw Prep'!$A$7:$P$134,16))</f>
        <v/>
      </c>
      <c r="D135" s="44"/>
      <c r="E135" s="43" t="s">
        <v>104</v>
      </c>
      <c r="F135" s="43" t="str">
        <f>IF($D135="","",VLOOKUP($D135,'[1]Boys Si Main Draw Prep'!$A$7:$P$134,3))</f>
        <v/>
      </c>
      <c r="G135" s="43"/>
      <c r="H135" s="43" t="str">
        <f>IF($D135="","",VLOOKUP($D135,'[1]Boys Si Main Draw Prep'!$A$7:$P$134,4))</f>
        <v/>
      </c>
      <c r="I135" s="46"/>
      <c r="J135" s="59" t="str">
        <f>$E$136</f>
        <v>MANOJ WADHWANI GARV</v>
      </c>
      <c r="K135" s="48"/>
      <c r="L135" s="66"/>
      <c r="M135" s="67"/>
      <c r="N135" s="61" t="s">
        <v>421</v>
      </c>
      <c r="O135" s="68"/>
      <c r="P135" s="49"/>
      <c r="Q135" s="74"/>
      <c r="R135" s="52"/>
    </row>
    <row r="136" s="5" customFormat="1" ht="9.6" customHeight="1" spans="1:18">
      <c r="A136" s="54" t="s">
        <v>372</v>
      </c>
      <c r="B136" s="43"/>
      <c r="C136" s="43" t="str">
        <f>IF($D136="","",VLOOKUP($D136,'[1]Boys Si Main Draw Prep'!$A$7:$P$134,16))</f>
        <v/>
      </c>
      <c r="D136" s="44"/>
      <c r="E136" s="43" t="str">
        <f>[2]Sheet1!M120</f>
        <v>MANOJ WADHWANI GARV</v>
      </c>
      <c r="F136" s="43">
        <f>[2]Sheet1!N120</f>
        <v>444781</v>
      </c>
      <c r="G136" s="43">
        <f>[2]Sheet1!O120</f>
        <v>0</v>
      </c>
      <c r="H136" s="43" t="s">
        <v>404</v>
      </c>
      <c r="I136" s="55"/>
      <c r="J136" s="56"/>
      <c r="K136" s="57"/>
      <c r="L136" s="59" t="str">
        <f>$E$136</f>
        <v>MANOJ WADHWANI GARV</v>
      </c>
      <c r="M136" s="69"/>
      <c r="N136" s="49"/>
      <c r="O136" s="62"/>
      <c r="P136" s="49"/>
      <c r="Q136" s="74"/>
      <c r="R136" s="52"/>
    </row>
    <row r="137" s="5" customFormat="1" ht="9.6" customHeight="1" spans="1:18">
      <c r="A137" s="54" t="s">
        <v>373</v>
      </c>
      <c r="B137" s="43"/>
      <c r="C137" s="43" t="str">
        <f>IF($D137="","",VLOOKUP($D137,'[1]Boys Si Main Draw Prep'!$A$7:$P$134,16))</f>
        <v/>
      </c>
      <c r="D137" s="44"/>
      <c r="E137" s="43" t="str">
        <f>[2]Sheet1!M150</f>
        <v>HARIKRISHNAN KS</v>
      </c>
      <c r="F137" s="43">
        <f>[2]Sheet1!N150</f>
        <v>425529</v>
      </c>
      <c r="G137" s="43">
        <f>[2]Sheet1!O150</f>
        <v>0</v>
      </c>
      <c r="H137" s="43" t="s">
        <v>402</v>
      </c>
      <c r="I137" s="46"/>
      <c r="J137" s="59" t="str">
        <f>$E$137</f>
        <v>HARIKRISHNAN KS</v>
      </c>
      <c r="K137" s="70"/>
      <c r="L137" s="61" t="s">
        <v>243</v>
      </c>
      <c r="M137" s="63"/>
      <c r="N137" s="49"/>
      <c r="O137" s="62"/>
      <c r="P137" s="49"/>
      <c r="Q137" s="74"/>
      <c r="R137" s="52"/>
    </row>
    <row r="138" s="5" customFormat="1" ht="9.6" customHeight="1" spans="1:18">
      <c r="A138" s="54" t="s">
        <v>374</v>
      </c>
      <c r="B138" s="43"/>
      <c r="C138" s="43" t="str">
        <f>IF($D138="","",VLOOKUP($D138,'[1]Boys Si Main Draw Prep'!$A$7:$P$134,16))</f>
        <v/>
      </c>
      <c r="D138" s="44"/>
      <c r="E138" s="43" t="s">
        <v>104</v>
      </c>
      <c r="F138" s="43" t="str">
        <f>IF($D138="","",VLOOKUP($D138,'[1]Boys Si Main Draw Prep'!$A$7:$P$134,3))</f>
        <v/>
      </c>
      <c r="G138" s="43"/>
      <c r="H138" s="43" t="str">
        <f>IF($D138="","",VLOOKUP($D138,'[1]Boys Si Main Draw Prep'!$A$7:$P$134,4))</f>
        <v/>
      </c>
      <c r="I138" s="55"/>
      <c r="J138" s="56"/>
      <c r="K138" s="50"/>
      <c r="L138" s="71"/>
      <c r="M138" s="72"/>
      <c r="N138" s="64" t="s">
        <v>65</v>
      </c>
      <c r="O138" s="65"/>
      <c r="P138" s="47" t="str">
        <f>$E$146</f>
        <v>HASAN S MOHAMED</v>
      </c>
      <c r="Q138" s="76"/>
      <c r="R138" s="52"/>
    </row>
    <row r="139" s="5" customFormat="1" ht="9.6" customHeight="1" spans="1:18">
      <c r="A139" s="54" t="s">
        <v>375</v>
      </c>
      <c r="B139" s="43"/>
      <c r="C139" s="43" t="str">
        <f>IF($D139="","",VLOOKUP($D139,'[1]Boys Si Main Draw Prep'!$A$7:$P$134,16))</f>
        <v/>
      </c>
      <c r="D139" s="44"/>
      <c r="E139" s="43" t="str">
        <f>[2]Sheet1!M133</f>
        <v>GOWTHAM SHANMUGASUNDRAM</v>
      </c>
      <c r="F139" s="43">
        <f>[2]Sheet1!N133</f>
        <v>433234</v>
      </c>
      <c r="G139" s="43">
        <f>[2]Sheet1!O133</f>
        <v>0</v>
      </c>
      <c r="H139" s="43" t="s">
        <v>402</v>
      </c>
      <c r="I139" s="46"/>
      <c r="J139" s="59" t="str">
        <f>$E$140</f>
        <v>VIBHU CHALLAGUNDLA</v>
      </c>
      <c r="K139" s="48"/>
      <c r="L139" s="49"/>
      <c r="M139" s="50"/>
      <c r="N139" s="49"/>
      <c r="O139" s="62"/>
      <c r="P139" s="61" t="s">
        <v>245</v>
      </c>
      <c r="Q139" s="71"/>
      <c r="R139" s="52"/>
    </row>
    <row r="140" s="5" customFormat="1" ht="9.6" customHeight="1" spans="1:18">
      <c r="A140" s="54" t="s">
        <v>376</v>
      </c>
      <c r="B140" s="43"/>
      <c r="C140" s="43" t="str">
        <f>IF($D140="","",VLOOKUP($D140,'[1]Boys Si Main Draw Prep'!$A$7:$P$134,16))</f>
        <v/>
      </c>
      <c r="D140" s="44"/>
      <c r="E140" s="43" t="str">
        <f>[2]Sheet1!M60</f>
        <v>VIBHU CHALLAGUNDLA</v>
      </c>
      <c r="F140" s="43">
        <f>[2]Sheet1!N60</f>
        <v>427634</v>
      </c>
      <c r="G140" s="43">
        <f>[2]Sheet1!O60</f>
        <v>0</v>
      </c>
      <c r="H140" s="43" t="s">
        <v>422</v>
      </c>
      <c r="I140" s="55"/>
      <c r="J140" s="61" t="s">
        <v>378</v>
      </c>
      <c r="K140" s="57"/>
      <c r="L140" s="59" t="str">
        <f>$E$140</f>
        <v>VIBHU CHALLAGUNDLA</v>
      </c>
      <c r="M140" s="48"/>
      <c r="N140" s="49"/>
      <c r="O140" s="62"/>
      <c r="P140" s="49"/>
      <c r="Q140" s="71"/>
      <c r="R140" s="52"/>
    </row>
    <row r="141" s="5" customFormat="1" ht="9.6" customHeight="1" spans="1:18">
      <c r="A141" s="54" t="s">
        <v>377</v>
      </c>
      <c r="B141" s="43"/>
      <c r="C141" s="43" t="str">
        <f>IF($D141="","",VLOOKUP($D141,'[1]Boys Si Main Draw Prep'!$A$7:$P$134,16))</f>
        <v/>
      </c>
      <c r="D141" s="44"/>
      <c r="E141" s="43" t="s">
        <v>104</v>
      </c>
      <c r="F141" s="43" t="str">
        <f>IF($D141="","",VLOOKUP($D141,'[1]Boys Si Main Draw Prep'!$A$7:$P$134,3))</f>
        <v/>
      </c>
      <c r="G141" s="43"/>
      <c r="H141" s="43" t="str">
        <f>IF($D141="","",VLOOKUP($D141,'[1]Boys Si Main Draw Prep'!$A$7:$P$134,4))</f>
        <v/>
      </c>
      <c r="I141" s="46"/>
      <c r="J141" s="59" t="str">
        <f>$E$142</f>
        <v>VIRAAJ  JAIN</v>
      </c>
      <c r="K141" s="60"/>
      <c r="L141" s="61" t="s">
        <v>298</v>
      </c>
      <c r="M141" s="62"/>
      <c r="N141" s="49"/>
      <c r="O141" s="62"/>
      <c r="P141" s="49"/>
      <c r="Q141" s="71"/>
      <c r="R141" s="52"/>
    </row>
    <row r="142" s="5" customFormat="1" ht="9.6" customHeight="1" spans="1:18">
      <c r="A142" s="54" t="s">
        <v>379</v>
      </c>
      <c r="B142" s="43"/>
      <c r="C142" s="43">
        <f>[2]Sheet1!K59</f>
        <v>481</v>
      </c>
      <c r="D142" s="44">
        <f>[2]Sheet1!L59</f>
        <v>0</v>
      </c>
      <c r="E142" s="43" t="str">
        <f>[2]Sheet1!M59</f>
        <v>VIRAAJ  JAIN</v>
      </c>
      <c r="F142" s="43">
        <f>[2]Sheet1!N59</f>
        <v>427084</v>
      </c>
      <c r="G142" s="43" t="str">
        <f>[2]Sheet1!O59</f>
        <v>(CG)</v>
      </c>
      <c r="H142" s="43">
        <f>[2]Sheet1!P59</f>
        <v>0</v>
      </c>
      <c r="I142" s="55"/>
      <c r="J142" s="56"/>
      <c r="K142" s="63"/>
      <c r="L142" s="64" t="s">
        <v>65</v>
      </c>
      <c r="M142" s="65"/>
      <c r="N142" s="47" t="str">
        <f>$E$146</f>
        <v>HASAN S MOHAMED</v>
      </c>
      <c r="O142" s="70"/>
      <c r="P142" s="49"/>
      <c r="Q142" s="71"/>
      <c r="R142" s="52"/>
    </row>
    <row r="143" s="5" customFormat="1" ht="9.6" customHeight="1" spans="1:18">
      <c r="A143" s="54" t="s">
        <v>380</v>
      </c>
      <c r="B143" s="43"/>
      <c r="C143" s="43" t="str">
        <f>IF($D143="","",VLOOKUP($D143,'[1]Boys Si Main Draw Prep'!$A$7:$P$134,16))</f>
        <v/>
      </c>
      <c r="D143" s="44"/>
      <c r="E143" s="43" t="s">
        <v>104</v>
      </c>
      <c r="F143" s="43" t="str">
        <f>IF($D143="","",VLOOKUP($D143,'[1]Boys Si Main Draw Prep'!$A$7:$P$134,3))</f>
        <v/>
      </c>
      <c r="G143" s="43"/>
      <c r="H143" s="43" t="str">
        <f>IF($D143="","",VLOOKUP($D143,'[1]Boys Si Main Draw Prep'!$A$7:$P$134,4))</f>
        <v/>
      </c>
      <c r="I143" s="46"/>
      <c r="J143" s="59" t="str">
        <f>$E$144</f>
        <v>HARI SHARAN</v>
      </c>
      <c r="K143" s="48"/>
      <c r="L143" s="66"/>
      <c r="M143" s="67"/>
      <c r="N143" s="61" t="s">
        <v>423</v>
      </c>
      <c r="O143" s="50"/>
      <c r="P143" s="49"/>
      <c r="Q143" s="49"/>
      <c r="R143" s="52"/>
    </row>
    <row r="144" s="5" customFormat="1" ht="9.6" customHeight="1" spans="1:18">
      <c r="A144" s="54" t="s">
        <v>381</v>
      </c>
      <c r="B144" s="43"/>
      <c r="C144" s="43" t="str">
        <f>IF($D144="","",VLOOKUP($D144,'[1]Boys Si Main Draw Prep'!$A$7:$P$134,16))</f>
        <v/>
      </c>
      <c r="D144" s="44"/>
      <c r="E144" s="43" t="str">
        <f>[2]Sheet1!M100</f>
        <v>HARI SHARAN</v>
      </c>
      <c r="F144" s="43">
        <f>[2]Sheet1!N100</f>
        <v>423060</v>
      </c>
      <c r="G144" s="43">
        <f>[2]Sheet1!O100</f>
        <v>0</v>
      </c>
      <c r="H144" s="43" t="s">
        <v>402</v>
      </c>
      <c r="I144" s="55"/>
      <c r="J144" s="56"/>
      <c r="K144" s="57"/>
      <c r="L144" s="47" t="str">
        <f>$E$146</f>
        <v>HASAN S MOHAMED</v>
      </c>
      <c r="M144" s="69"/>
      <c r="N144" s="49"/>
      <c r="O144" s="50"/>
      <c r="P144" s="49"/>
      <c r="Q144" s="49"/>
      <c r="R144" s="52"/>
    </row>
    <row r="145" s="5" customFormat="1" ht="9.6" customHeight="1" spans="1:20">
      <c r="A145" s="54" t="s">
        <v>382</v>
      </c>
      <c r="B145" s="43"/>
      <c r="C145" s="43" t="str">
        <f>IF($D145="","",VLOOKUP($D145,'[1]Boys Si Main Draw Prep'!$A$7:$P$134,16))</f>
        <v/>
      </c>
      <c r="D145" s="44"/>
      <c r="E145" s="43" t="s">
        <v>104</v>
      </c>
      <c r="F145" s="43" t="str">
        <f>IF($D145="","",VLOOKUP($D145,'[1]Boys Si Main Draw Prep'!$A$7:$P$134,3))</f>
        <v/>
      </c>
      <c r="G145" s="43"/>
      <c r="H145" s="43" t="str">
        <f>IF($D145="","",VLOOKUP($D145,'[1]Boys Si Main Draw Prep'!$A$7:$P$134,4))</f>
        <v/>
      </c>
      <c r="I145" s="46"/>
      <c r="J145" s="47" t="str">
        <f>$E$146</f>
        <v>HASAN S MOHAMED</v>
      </c>
      <c r="K145" s="70"/>
      <c r="L145" s="61" t="s">
        <v>298</v>
      </c>
      <c r="M145" s="63"/>
      <c r="N145" s="49"/>
      <c r="O145" s="50"/>
      <c r="P145" s="49"/>
      <c r="Q145" s="49"/>
      <c r="R145" s="52"/>
    </row>
    <row r="146" s="5" customFormat="1" ht="9.6" customHeight="1" spans="1:20">
      <c r="A146" s="42" t="s">
        <v>384</v>
      </c>
      <c r="B146" s="43"/>
      <c r="C146" s="43">
        <f>[2]Sheet1!K13</f>
        <v>144</v>
      </c>
      <c r="D146" s="44">
        <v>13</v>
      </c>
      <c r="E146" s="45" t="str">
        <f>[2]Sheet1!M13</f>
        <v>HASAN S MOHAMED</v>
      </c>
      <c r="F146" s="45">
        <f>[2]Sheet1!N13</f>
        <v>420286</v>
      </c>
      <c r="G146" s="45" t="str">
        <f>[2]Sheet1!O13</f>
        <v>(TN)</v>
      </c>
      <c r="H146" s="45">
        <f>[2]Sheet1!P13</f>
        <v>0</v>
      </c>
      <c r="I146" s="55"/>
      <c r="J146" s="56"/>
      <c r="K146" s="50"/>
      <c r="L146" s="71"/>
      <c r="M146" s="72"/>
      <c r="N146" s="71"/>
      <c r="O146" s="63"/>
      <c r="P146" s="49"/>
      <c r="Q146" s="49"/>
      <c r="R146" s="52"/>
    </row>
    <row r="147" s="5" customFormat="1" ht="3" customHeight="1" spans="1:20">
      <c r="A147" s="80"/>
      <c r="B147" s="81"/>
      <c r="C147" s="81"/>
      <c r="D147" s="82"/>
      <c r="E147" s="83"/>
      <c r="F147" s="83"/>
      <c r="G147" s="84"/>
      <c r="H147" s="83"/>
      <c r="I147" s="85"/>
      <c r="J147" s="86"/>
      <c r="K147" s="87"/>
      <c r="L147" s="86"/>
      <c r="M147" s="88"/>
      <c r="N147" s="86"/>
      <c r="O147" s="87"/>
      <c r="P147" s="86"/>
      <c r="Q147" s="86"/>
      <c r="R147" s="52"/>
    </row>
    <row r="148" s="6" customFormat="1" ht="10.5" customHeight="1" spans="1:20">
      <c r="A148" s="89" t="s">
        <v>76</v>
      </c>
      <c r="B148" s="90"/>
      <c r="C148" s="91"/>
      <c r="D148" s="92" t="s">
        <v>77</v>
      </c>
      <c r="E148" s="139" t="s">
        <v>179</v>
      </c>
      <c r="F148" s="92" t="s">
        <v>77</v>
      </c>
      <c r="G148" s="94" t="s">
        <v>179</v>
      </c>
      <c r="H148" s="95"/>
      <c r="I148" s="92" t="s">
        <v>77</v>
      </c>
      <c r="J148" s="96" t="s">
        <v>180</v>
      </c>
      <c r="K148" s="97"/>
      <c r="L148" s="96" t="s">
        <v>80</v>
      </c>
      <c r="M148" s="98"/>
      <c r="N148" s="99" t="s">
        <v>81</v>
      </c>
      <c r="O148" s="99"/>
      <c r="P148" s="99">
        <f>$P$72</f>
        <v>0</v>
      </c>
      <c r="Q148" s="140"/>
    </row>
    <row r="149" s="6" customFormat="1" ht="9" customHeight="1" spans="1:20">
      <c r="A149" s="102" t="s">
        <v>83</v>
      </c>
      <c r="B149" s="103"/>
      <c r="C149" s="104">
        <f t="shared" ref="C149:G149" si="0">C73</f>
        <v>0</v>
      </c>
      <c r="D149" s="105">
        <f>'MEN QLY'!D73</f>
        <v>1</v>
      </c>
      <c r="E149" s="103" t="str">
        <f t="shared" si="0"/>
        <v>JATIN NAIN</v>
      </c>
      <c r="F149" s="105">
        <f>'MEN QLY'!F73</f>
        <v>9</v>
      </c>
      <c r="G149" s="103">
        <f t="shared" si="0"/>
        <v>0</v>
      </c>
      <c r="H149" s="123">
        <f>'MEN QLY'!H73</f>
        <v>0</v>
      </c>
      <c r="I149" s="109" t="s">
        <v>84</v>
      </c>
      <c r="J149" s="103"/>
      <c r="K149" s="110"/>
      <c r="L149" s="103"/>
      <c r="M149" s="111"/>
      <c r="N149" s="112" t="s">
        <v>181</v>
      </c>
      <c r="O149" s="113"/>
      <c r="P149" s="113"/>
      <c r="Q149" s="114"/>
    </row>
    <row r="150" s="6" customFormat="1" ht="9" customHeight="1" spans="1:20">
      <c r="A150" s="102" t="s">
        <v>86</v>
      </c>
      <c r="B150" s="103"/>
      <c r="C150" s="104">
        <f t="shared" ref="C150:G150" si="1">C74</f>
        <v>0</v>
      </c>
      <c r="D150" s="105">
        <f>'MEN QLY'!D74</f>
        <v>2</v>
      </c>
      <c r="E150" s="103" t="str">
        <f t="shared" si="1"/>
        <v>OGES THEYJO JAYA PRAKASH</v>
      </c>
      <c r="F150" s="105">
        <f>'MEN QLY'!F74</f>
        <v>10</v>
      </c>
      <c r="G150" s="103">
        <f t="shared" si="1"/>
        <v>0</v>
      </c>
      <c r="H150" s="123">
        <f>'MEN QLY'!H74</f>
        <v>0</v>
      </c>
      <c r="I150" s="109" t="s">
        <v>88</v>
      </c>
      <c r="J150" s="103"/>
      <c r="K150" s="110"/>
      <c r="L150" s="103"/>
      <c r="M150" s="111"/>
      <c r="N150" s="115">
        <f>'MEN QLY'!$N$74</f>
        <v>0</v>
      </c>
      <c r="O150" s="116"/>
      <c r="P150" s="117"/>
      <c r="Q150" s="118"/>
    </row>
    <row r="151" s="6" customFormat="1" ht="9" customHeight="1" spans="1:20">
      <c r="A151" s="119" t="s">
        <v>87</v>
      </c>
      <c r="B151" s="117"/>
      <c r="C151" s="120">
        <f t="shared" ref="C151:G151" si="2">C75</f>
        <v>0</v>
      </c>
      <c r="D151" s="105">
        <f>'MEN QLY'!D75</f>
        <v>3</v>
      </c>
      <c r="E151" s="103" t="str">
        <f t="shared" si="2"/>
        <v>PRANAV DNYANESHWAR KORADE</v>
      </c>
      <c r="F151" s="105">
        <f>'MEN QLY'!F75</f>
        <v>11</v>
      </c>
      <c r="G151" s="103">
        <f t="shared" si="2"/>
        <v>0</v>
      </c>
      <c r="H151" s="123">
        <f>'MEN QLY'!H75</f>
        <v>0</v>
      </c>
      <c r="I151" s="109" t="s">
        <v>92</v>
      </c>
      <c r="J151" s="103"/>
      <c r="K151" s="110"/>
      <c r="L151" s="103"/>
      <c r="M151" s="111"/>
      <c r="N151" s="112" t="s">
        <v>89</v>
      </c>
      <c r="O151" s="113"/>
      <c r="P151" s="113"/>
      <c r="Q151" s="114"/>
    </row>
    <row r="152" s="6" customFormat="1" ht="9" customHeight="1" spans="1:20">
      <c r="A152" s="121"/>
      <c r="B152" s="30"/>
      <c r="C152" s="122">
        <f t="shared" ref="C152:G152" si="3">C76</f>
        <v>0</v>
      </c>
      <c r="D152" s="105">
        <f>'MEN QLY'!D76</f>
        <v>4</v>
      </c>
      <c r="E152" s="103" t="str">
        <f t="shared" si="3"/>
        <v>IRFAN HUSSAIN</v>
      </c>
      <c r="F152" s="105">
        <f>'MEN QLY'!F76</f>
        <v>12</v>
      </c>
      <c r="G152" s="103">
        <f t="shared" si="3"/>
        <v>0</v>
      </c>
      <c r="H152" s="123">
        <f>'MEN QLY'!H76</f>
        <v>0</v>
      </c>
      <c r="I152" s="109" t="s">
        <v>96</v>
      </c>
      <c r="J152" s="103"/>
      <c r="K152" s="110"/>
      <c r="L152" s="103"/>
      <c r="M152" s="111"/>
      <c r="N152" s="103"/>
      <c r="O152" s="110"/>
      <c r="P152" s="103"/>
      <c r="Q152" s="123"/>
    </row>
    <row r="153" s="6" customFormat="1" ht="9" customHeight="1" spans="1:20">
      <c r="A153" s="124" t="s">
        <v>91</v>
      </c>
      <c r="B153" s="125"/>
      <c r="C153" s="141">
        <f t="shared" ref="C153:G153" si="4">C77</f>
        <v>0</v>
      </c>
      <c r="D153" s="105">
        <f>'MEN QLY'!D77</f>
        <v>5</v>
      </c>
      <c r="E153" s="103" t="str">
        <f t="shared" si="4"/>
        <v>PRASAD INGALE</v>
      </c>
      <c r="F153" s="105">
        <f>'MEN QLY'!F77</f>
        <v>13</v>
      </c>
      <c r="G153" s="103">
        <f t="shared" si="4"/>
        <v>0</v>
      </c>
      <c r="H153" s="123">
        <f>'MEN QLY'!H77</f>
        <v>0</v>
      </c>
      <c r="I153" s="109" t="s">
        <v>105</v>
      </c>
      <c r="J153" s="103"/>
      <c r="K153" s="110"/>
      <c r="L153" s="103"/>
      <c r="M153" s="111"/>
      <c r="N153" s="117">
        <f t="shared" ref="N153:N156" si="5">N77</f>
        <v>0</v>
      </c>
      <c r="O153" s="116"/>
      <c r="P153" s="117"/>
      <c r="Q153" s="118"/>
    </row>
    <row r="154" s="6" customFormat="1" ht="9" customHeight="1" spans="1:20">
      <c r="A154" s="102" t="s">
        <v>83</v>
      </c>
      <c r="B154" s="103"/>
      <c r="C154" s="104">
        <f t="shared" ref="C154:G154" si="6">C78</f>
        <v>0</v>
      </c>
      <c r="D154" s="105">
        <f>'MEN QLY'!D78</f>
        <v>6</v>
      </c>
      <c r="E154" s="103" t="str">
        <f t="shared" si="6"/>
        <v>NAISHIK REDDY GANAGAMA</v>
      </c>
      <c r="F154" s="105">
        <f>'MEN QLY'!F78</f>
        <v>14</v>
      </c>
      <c r="G154" s="103">
        <f t="shared" si="6"/>
        <v>0</v>
      </c>
      <c r="H154" s="123">
        <f>'MEN QLY'!H78</f>
        <v>0</v>
      </c>
      <c r="I154" s="109" t="s">
        <v>106</v>
      </c>
      <c r="J154" s="103"/>
      <c r="K154" s="110"/>
      <c r="L154" s="103"/>
      <c r="M154" s="111"/>
      <c r="N154" s="112" t="s">
        <v>387</v>
      </c>
      <c r="O154" s="113"/>
      <c r="P154" s="113"/>
      <c r="Q154" s="114"/>
    </row>
    <row r="155" s="6" customFormat="1" ht="9" customHeight="1" spans="1:20">
      <c r="A155" s="102" t="s">
        <v>95</v>
      </c>
      <c r="B155" s="103"/>
      <c r="C155" s="104">
        <f t="shared" ref="C155:G155" si="7">C79</f>
        <v>0</v>
      </c>
      <c r="D155" s="105">
        <f>'MEN QLY'!D79</f>
        <v>7</v>
      </c>
      <c r="E155" s="103" t="str">
        <f t="shared" si="7"/>
        <v>MUTHU AADHITIYA SENTHILKUMAR </v>
      </c>
      <c r="F155" s="105">
        <f>'MEN QLY'!F79</f>
        <v>15</v>
      </c>
      <c r="G155" s="103">
        <f t="shared" si="7"/>
        <v>0</v>
      </c>
      <c r="H155" s="123">
        <f>'MEN QLY'!H79</f>
        <v>0</v>
      </c>
      <c r="I155" s="109" t="s">
        <v>108</v>
      </c>
      <c r="J155" s="103"/>
      <c r="K155" s="110"/>
      <c r="L155" s="103"/>
      <c r="M155" s="111"/>
      <c r="N155" s="103">
        <f t="shared" si="5"/>
        <v>0</v>
      </c>
      <c r="O155" s="110"/>
      <c r="P155" s="103"/>
      <c r="Q155" s="123"/>
    </row>
    <row r="156" s="6" customFormat="1" ht="9" customHeight="1" spans="1:20">
      <c r="A156" s="119" t="s">
        <v>97</v>
      </c>
      <c r="B156" s="117"/>
      <c r="C156" s="120">
        <f t="shared" ref="C156:G156" si="8">C80</f>
        <v>0</v>
      </c>
      <c r="D156" s="129">
        <f>'MEN QLY'!D80</f>
        <v>8</v>
      </c>
      <c r="E156" s="117" t="str">
        <f t="shared" si="8"/>
        <v>  SUHITH REDDY LANKA</v>
      </c>
      <c r="F156" s="129">
        <f>'MEN QLY'!F80</f>
        <v>16</v>
      </c>
      <c r="G156" s="117">
        <f t="shared" si="8"/>
        <v>0</v>
      </c>
      <c r="H156" s="118">
        <f>'MEN QLY'!H80</f>
        <v>0</v>
      </c>
      <c r="I156" s="133" t="s">
        <v>109</v>
      </c>
      <c r="J156" s="117"/>
      <c r="K156" s="116"/>
      <c r="L156" s="117"/>
      <c r="M156" s="134"/>
      <c r="N156" s="117" t="str">
        <f t="shared" si="5"/>
        <v>SARAVANAN PAULRAJ</v>
      </c>
      <c r="O156" s="116"/>
      <c r="P156" s="117"/>
      <c r="Q156" s="118"/>
    </row>
    <row r="157" s="3" customFormat="1" ht="9.6" spans="1:20">
      <c r="A157" s="30"/>
      <c r="B157" s="31"/>
      <c r="C157" s="31"/>
      <c r="D157" s="31"/>
      <c r="E157" s="32"/>
      <c r="F157" s="32"/>
      <c r="G157" s="34"/>
      <c r="H157" s="32"/>
      <c r="I157" s="33"/>
      <c r="J157" s="31" t="s">
        <v>103</v>
      </c>
      <c r="K157" s="33"/>
      <c r="L157" s="31" t="s">
        <v>62</v>
      </c>
      <c r="M157" s="33"/>
      <c r="N157" s="31" t="s">
        <v>63</v>
      </c>
      <c r="O157" s="33"/>
      <c r="P157" s="31" t="s">
        <v>135</v>
      </c>
      <c r="Q157" s="34"/>
    </row>
    <row r="158" s="3" customFormat="1" ht="3.75" customHeight="1" spans="1:20">
      <c r="A158" s="142"/>
      <c r="B158" s="36"/>
      <c r="C158" s="37"/>
      <c r="D158" s="36"/>
      <c r="E158" s="38"/>
      <c r="F158" s="38"/>
      <c r="G158" s="39"/>
      <c r="H158" s="38"/>
      <c r="I158" s="40"/>
      <c r="J158" s="36"/>
      <c r="K158" s="40"/>
      <c r="L158" s="36"/>
      <c r="M158" s="40"/>
      <c r="N158" s="36"/>
      <c r="O158" s="40"/>
      <c r="P158" s="36"/>
      <c r="Q158" s="41"/>
    </row>
    <row r="159" s="5" customFormat="1" ht="10.5" customHeight="1" spans="1:20">
      <c r="A159" s="42" t="s">
        <v>424</v>
      </c>
      <c r="B159" s="43"/>
      <c r="C159" s="43">
        <f>[2]Sheet1!K5</f>
        <v>105</v>
      </c>
      <c r="D159" s="44">
        <v>5</v>
      </c>
      <c r="E159" s="45" t="str">
        <f>[2]Sheet1!M5</f>
        <v>MUKIL RAMANAN</v>
      </c>
      <c r="F159" s="45">
        <f>[2]Sheet1!N5</f>
        <v>424836</v>
      </c>
      <c r="G159" s="45" t="str">
        <f>[2]Sheet1!O5</f>
        <v>(TN)</v>
      </c>
      <c r="H159" s="45">
        <f>[2]Sheet1!P5</f>
        <v>0</v>
      </c>
      <c r="I159" s="46"/>
      <c r="J159" s="47" t="str">
        <f>$E$159</f>
        <v>MUKIL RAMANAN</v>
      </c>
      <c r="K159" s="48"/>
      <c r="L159" s="49"/>
      <c r="M159" s="50"/>
      <c r="N159" s="49"/>
      <c r="O159" s="50"/>
      <c r="P159" s="49"/>
      <c r="Q159" s="51" t="s">
        <v>291</v>
      </c>
      <c r="R159" s="52"/>
      <c r="T159" s="53">
        <f>'[1]SetUp Officials'!P173</f>
        <v>0</v>
      </c>
    </row>
    <row r="160" s="5" customFormat="1" ht="9.6" customHeight="1" spans="1:20">
      <c r="A160" s="54" t="s">
        <v>425</v>
      </c>
      <c r="B160" s="43"/>
      <c r="C160" s="43" t="str">
        <f>IF($D160="","",VLOOKUP($D160,'[1]Boys Si Main Draw Prep'!$A$7:$P$134,16))</f>
        <v/>
      </c>
      <c r="D160" s="44"/>
      <c r="E160" s="43" t="s">
        <v>104</v>
      </c>
      <c r="F160" s="43" t="str">
        <f>IF($D160="","",VLOOKUP($D160,'[1]Boys Si Main Draw Prep'!$A$7:$P$134,3))</f>
        <v/>
      </c>
      <c r="G160" s="43"/>
      <c r="H160" s="43" t="str">
        <f>IF($D160="","",VLOOKUP($D160,'[1]Boys Si Main Draw Prep'!$A$7:$P$134,4))</f>
        <v/>
      </c>
      <c r="I160" s="55"/>
      <c r="J160" s="56"/>
      <c r="K160" s="57"/>
      <c r="L160" s="47" t="str">
        <f>$J$159</f>
        <v>MUKIL RAMANAN</v>
      </c>
      <c r="M160" s="48"/>
      <c r="N160" s="49"/>
      <c r="O160" s="50"/>
      <c r="P160" s="49"/>
      <c r="Q160" s="49"/>
      <c r="R160" s="52"/>
      <c r="T160" s="58">
        <f>'[1]SetUp Officials'!P174</f>
        <v>0</v>
      </c>
    </row>
    <row r="161" s="5" customFormat="1" ht="9.6" customHeight="1" spans="1:20">
      <c r="A161" s="42" t="s">
        <v>426</v>
      </c>
      <c r="B161" s="43"/>
      <c r="C161" s="43" t="str">
        <f>IF($D161="","",VLOOKUP($D161,'[1]Boys Si Main Draw Prep'!$A$7:$P$134,16))</f>
        <v/>
      </c>
      <c r="D161" s="44"/>
      <c r="E161" s="43" t="str">
        <f>[2]Sheet1!M149</f>
        <v>RAGHUL KARTHIK</v>
      </c>
      <c r="F161" s="43">
        <f>[2]Sheet1!N149</f>
        <v>425770</v>
      </c>
      <c r="G161" s="43">
        <f>[2]Sheet1!O149</f>
        <v>0</v>
      </c>
      <c r="H161" s="43" t="s">
        <v>402</v>
      </c>
      <c r="I161" s="46"/>
      <c r="J161" s="59" t="str">
        <f>$E$161</f>
        <v>RAGHUL KARTHIK</v>
      </c>
      <c r="K161" s="60"/>
      <c r="L161" s="61" t="s">
        <v>68</v>
      </c>
      <c r="M161" s="62"/>
      <c r="N161" s="49"/>
      <c r="O161" s="50"/>
      <c r="P161" s="49"/>
      <c r="Q161" s="49"/>
      <c r="R161" s="52"/>
      <c r="T161" s="58">
        <f>'[1]SetUp Officials'!P175</f>
        <v>0</v>
      </c>
    </row>
    <row r="162" s="5" customFormat="1" ht="9.6" customHeight="1" spans="1:20">
      <c r="A162" s="54" t="s">
        <v>427</v>
      </c>
      <c r="B162" s="43"/>
      <c r="C162" s="43" t="str">
        <f>IF($D162="","",VLOOKUP($D162,'[1]Boys Si Main Draw Prep'!$A$7:$P$134,16))</f>
        <v/>
      </c>
      <c r="D162" s="44"/>
      <c r="E162" s="43" t="s">
        <v>104</v>
      </c>
      <c r="F162" s="43" t="str">
        <f>IF($D162="","",VLOOKUP($D162,'[1]Boys Si Main Draw Prep'!$A$7:$P$134,3))</f>
        <v/>
      </c>
      <c r="G162" s="43"/>
      <c r="H162" s="43" t="str">
        <f>IF($D162="","",VLOOKUP($D162,'[1]Boys Si Main Draw Prep'!$A$7:$P$134,4))</f>
        <v/>
      </c>
      <c r="I162" s="55"/>
      <c r="J162" s="56"/>
      <c r="K162" s="63"/>
      <c r="L162" s="64" t="s">
        <v>65</v>
      </c>
      <c r="M162" s="65"/>
      <c r="N162" s="47" t="str">
        <f>$J$159</f>
        <v>MUKIL RAMANAN</v>
      </c>
      <c r="O162" s="48"/>
      <c r="P162" s="49"/>
      <c r="Q162" s="49"/>
      <c r="R162" s="52"/>
      <c r="T162" s="58">
        <f>'[1]SetUp Officials'!P176</f>
        <v>0</v>
      </c>
    </row>
    <row r="163" s="5" customFormat="1" ht="9.6" customHeight="1" spans="1:20">
      <c r="A163" s="42" t="s">
        <v>428</v>
      </c>
      <c r="B163" s="43"/>
      <c r="C163" s="43">
        <f>[2]Sheet1!K30</f>
        <v>207</v>
      </c>
      <c r="D163" s="44">
        <f>[2]Sheet1!L30</f>
        <v>0</v>
      </c>
      <c r="E163" s="43" t="str">
        <f>[2]Sheet1!M30</f>
        <v>PRANAV RAMKUMAR</v>
      </c>
      <c r="F163" s="43">
        <f>[2]Sheet1!N30</f>
        <v>427830</v>
      </c>
      <c r="G163" s="43" t="str">
        <f>[2]Sheet1!O30</f>
        <v>(TN)</v>
      </c>
      <c r="H163" s="43">
        <f>[2]Sheet1!P30</f>
        <v>0</v>
      </c>
      <c r="I163" s="46"/>
      <c r="J163" s="59" t="str">
        <f>$E$163</f>
        <v>PRANAV RAMKUMAR</v>
      </c>
      <c r="K163" s="48"/>
      <c r="L163" s="66"/>
      <c r="M163" s="67"/>
      <c r="N163" s="61" t="s">
        <v>217</v>
      </c>
      <c r="O163" s="68"/>
      <c r="P163" s="49"/>
      <c r="Q163" s="49"/>
      <c r="R163" s="52"/>
      <c r="T163" s="58">
        <f>'[1]SetUp Officials'!P177</f>
        <v>0</v>
      </c>
    </row>
    <row r="164" s="5" customFormat="1" ht="9.6" customHeight="1" spans="1:20">
      <c r="A164" s="54" t="s">
        <v>429</v>
      </c>
      <c r="B164" s="43"/>
      <c r="C164" s="43">
        <f>[2]Sheet1!K55</f>
        <v>393</v>
      </c>
      <c r="D164" s="44">
        <f>[2]Sheet1!L55</f>
        <v>0</v>
      </c>
      <c r="E164" s="43" t="str">
        <f>[2]Sheet1!M55</f>
        <v>HEMACHANDRAN  GOPINATH</v>
      </c>
      <c r="F164" s="43">
        <f>[2]Sheet1!N55</f>
        <v>429921</v>
      </c>
      <c r="G164" s="43" t="str">
        <f>[2]Sheet1!O55</f>
        <v>(TN)</v>
      </c>
      <c r="H164" s="43">
        <f>[2]Sheet1!P55</f>
        <v>0</v>
      </c>
      <c r="I164" s="55"/>
      <c r="J164" s="61" t="s">
        <v>430</v>
      </c>
      <c r="K164" s="57"/>
      <c r="L164" s="59" t="str">
        <f>$E$163</f>
        <v>PRANAV RAMKUMAR</v>
      </c>
      <c r="M164" s="69"/>
      <c r="N164" s="49"/>
      <c r="O164" s="62"/>
      <c r="P164" s="49"/>
      <c r="Q164" s="49"/>
      <c r="R164" s="52"/>
      <c r="T164" s="58">
        <f>'[1]SetUp Officials'!P178</f>
        <v>0</v>
      </c>
    </row>
    <row r="165" s="5" customFormat="1" ht="9.6" customHeight="1" spans="1:20">
      <c r="A165" s="42" t="s">
        <v>431</v>
      </c>
      <c r="B165" s="43"/>
      <c r="C165" s="43" t="str">
        <f>IF($D165="","",VLOOKUP($D165,'[1]Boys Si Main Draw Prep'!$A$7:$P$134,16))</f>
        <v/>
      </c>
      <c r="D165" s="44"/>
      <c r="E165" s="43" t="str">
        <f>[2]Sheet1!M61</f>
        <v>SAKE GOWTHAM</v>
      </c>
      <c r="F165" s="43">
        <f>[2]Sheet1!N61</f>
        <v>451089</v>
      </c>
      <c r="G165" s="43">
        <f>[2]Sheet1!O61</f>
        <v>0</v>
      </c>
      <c r="H165" s="43" t="s">
        <v>422</v>
      </c>
      <c r="I165" s="46"/>
      <c r="J165" s="59" t="str">
        <f>$E$165</f>
        <v>SAKE GOWTHAM</v>
      </c>
      <c r="K165" s="70"/>
      <c r="L165" s="61" t="s">
        <v>296</v>
      </c>
      <c r="M165" s="63"/>
      <c r="N165" s="49"/>
      <c r="O165" s="62"/>
      <c r="P165" s="49"/>
      <c r="Q165" s="49"/>
      <c r="R165" s="52"/>
      <c r="T165" s="58">
        <f>'[1]SetUp Officials'!P179</f>
        <v>0</v>
      </c>
    </row>
    <row r="166" s="5" customFormat="1" ht="9.6" customHeight="1" spans="1:20">
      <c r="A166" s="54" t="s">
        <v>432</v>
      </c>
      <c r="B166" s="43"/>
      <c r="C166" s="43" t="str">
        <f>IF($D166="","",VLOOKUP($D166,'[1]Boys Si Main Draw Prep'!$A$7:$P$134,16))</f>
        <v/>
      </c>
      <c r="D166" s="44"/>
      <c r="E166" s="43" t="s">
        <v>104</v>
      </c>
      <c r="F166" s="43" t="str">
        <f>IF($D166="","",VLOOKUP($D166,'[1]Boys Si Main Draw Prep'!$A$7:$P$134,3))</f>
        <v/>
      </c>
      <c r="G166" s="43"/>
      <c r="H166" s="43" t="str">
        <f>IF($D166="","",VLOOKUP($D166,'[1]Boys Si Main Draw Prep'!$A$7:$P$134,4))</f>
        <v/>
      </c>
      <c r="I166" s="55"/>
      <c r="J166" s="56"/>
      <c r="K166" s="50"/>
      <c r="L166" s="71"/>
      <c r="M166" s="72"/>
      <c r="N166" s="64" t="s">
        <v>65</v>
      </c>
      <c r="O166" s="65"/>
      <c r="P166" s="47" t="str">
        <f>$J$159</f>
        <v>MUKIL RAMANAN</v>
      </c>
      <c r="Q166" s="73"/>
      <c r="R166" s="52"/>
      <c r="T166" s="58">
        <f>'[1]SetUp Officials'!P180</f>
        <v>0</v>
      </c>
    </row>
    <row r="167" s="5" customFormat="1" ht="9.6" customHeight="1" spans="1:20">
      <c r="A167" s="42" t="s">
        <v>433</v>
      </c>
      <c r="B167" s="43"/>
      <c r="C167" s="43" t="str">
        <f>IF($D167="","",VLOOKUP($D167,'[1]Boys Si Main Draw Prep'!$A$7:$P$134,16))</f>
        <v/>
      </c>
      <c r="D167" s="44"/>
      <c r="E167" s="43" t="str">
        <f>[2]Sheet1!M91</f>
        <v>VISHNU BALACHANDER</v>
      </c>
      <c r="F167" s="43">
        <f>[2]Sheet1!N91</f>
        <v>420013</v>
      </c>
      <c r="G167" s="43">
        <f>[2]Sheet1!O91</f>
        <v>0</v>
      </c>
      <c r="H167" s="43" t="s">
        <v>402</v>
      </c>
      <c r="I167" s="46"/>
      <c r="J167" s="59" t="str">
        <f>$E$167</f>
        <v>VISHNU BALACHANDER</v>
      </c>
      <c r="K167" s="48"/>
      <c r="L167" s="49"/>
      <c r="M167" s="50"/>
      <c r="N167" s="49"/>
      <c r="O167" s="62"/>
      <c r="P167" s="61" t="s">
        <v>71</v>
      </c>
      <c r="Q167" s="74"/>
      <c r="R167" s="52"/>
      <c r="T167" s="58">
        <f>'[1]SetUp Officials'!P181</f>
        <v>0</v>
      </c>
    </row>
    <row r="168" s="5" customFormat="1" ht="9.6" customHeight="1" spans="1:20">
      <c r="A168" s="54" t="s">
        <v>434</v>
      </c>
      <c r="B168" s="43"/>
      <c r="C168" s="43" t="str">
        <f>IF($D168="","",VLOOKUP($D168,'[1]Boys Si Main Draw Prep'!$A$7:$P$134,16))</f>
        <v/>
      </c>
      <c r="D168" s="44"/>
      <c r="E168" s="43" t="s">
        <v>104</v>
      </c>
      <c r="F168" s="43" t="str">
        <f>IF($D168="","",VLOOKUP($D168,'[1]Boys Si Main Draw Prep'!$A$7:$P$134,3))</f>
        <v/>
      </c>
      <c r="G168" s="43"/>
      <c r="H168" s="43" t="str">
        <f>IF($D168="","",VLOOKUP($D168,'[1]Boys Si Main Draw Prep'!$A$7:$P$134,4))</f>
        <v/>
      </c>
      <c r="I168" s="55"/>
      <c r="J168" s="56"/>
      <c r="K168" s="57"/>
      <c r="L168" s="59" t="str">
        <f>$J$167</f>
        <v>VISHNU BALACHANDER</v>
      </c>
      <c r="M168" s="48"/>
      <c r="N168" s="49"/>
      <c r="O168" s="62"/>
      <c r="P168" s="49"/>
      <c r="Q168" s="74"/>
      <c r="R168" s="52"/>
      <c r="T168" s="75">
        <f>'[1]SetUp Officials'!P182</f>
        <v>0</v>
      </c>
    </row>
    <row r="169" s="5" customFormat="1" ht="9.6" customHeight="1" spans="1:20">
      <c r="A169" s="42" t="s">
        <v>435</v>
      </c>
      <c r="B169" s="43"/>
      <c r="C169" s="43" t="str">
        <f>IF($D169="","",VLOOKUP($D169,'[1]Boys Si Main Draw Prep'!$A$7:$P$134,16))</f>
        <v/>
      </c>
      <c r="D169" s="44"/>
      <c r="E169" s="43" t="str">
        <f>[2]Sheet1!M81</f>
        <v>ADITHYA KARTHIK</v>
      </c>
      <c r="F169" s="43">
        <f>[2]Sheet1!N81</f>
        <v>440788</v>
      </c>
      <c r="G169" s="43">
        <f>[2]Sheet1!O81</f>
        <v>0</v>
      </c>
      <c r="H169" s="43" t="s">
        <v>402</v>
      </c>
      <c r="I169" s="46"/>
      <c r="J169" s="59" t="str">
        <f>$E$169</f>
        <v>ADITHYA KARTHIK</v>
      </c>
      <c r="K169" s="60"/>
      <c r="L169" s="61" t="s">
        <v>236</v>
      </c>
      <c r="M169" s="62"/>
      <c r="N169" s="49"/>
      <c r="O169" s="62"/>
      <c r="P169" s="49"/>
      <c r="Q169" s="74"/>
      <c r="R169" s="52"/>
    </row>
    <row r="170" s="5" customFormat="1" ht="9.6" customHeight="1" spans="1:20">
      <c r="A170" s="54" t="s">
        <v>436</v>
      </c>
      <c r="B170" s="43"/>
      <c r="C170" s="43" t="str">
        <f>IF($D170="","",VLOOKUP($D170,'[1]Boys Si Main Draw Prep'!$A$7:$P$134,16))</f>
        <v/>
      </c>
      <c r="D170" s="44"/>
      <c r="E170" s="43" t="s">
        <v>104</v>
      </c>
      <c r="F170" s="43" t="str">
        <f>IF($D170="","",VLOOKUP($D170,'[1]Boys Si Main Draw Prep'!$A$7:$P$134,3))</f>
        <v/>
      </c>
      <c r="G170" s="43"/>
      <c r="H170" s="43" t="str">
        <f>IF($D170="","",VLOOKUP($D170,'[1]Boys Si Main Draw Prep'!$A$7:$P$134,4))</f>
        <v/>
      </c>
      <c r="I170" s="55"/>
      <c r="J170" s="56"/>
      <c r="K170" s="63"/>
      <c r="L170" s="64" t="s">
        <v>65</v>
      </c>
      <c r="M170" s="65"/>
      <c r="N170" s="59" t="str">
        <f>$J$167</f>
        <v>VISHNU BALACHANDER</v>
      </c>
      <c r="O170" s="70"/>
      <c r="P170" s="49"/>
      <c r="Q170" s="74"/>
      <c r="R170" s="52"/>
    </row>
    <row r="171" s="5" customFormat="1" ht="9.6" customHeight="1" spans="1:20">
      <c r="A171" s="42" t="s">
        <v>437</v>
      </c>
      <c r="B171" s="43"/>
      <c r="C171" s="43">
        <f>[2]Sheet1!K21</f>
        <v>180</v>
      </c>
      <c r="D171" s="44">
        <f>[2]Sheet1!L21</f>
        <v>0</v>
      </c>
      <c r="E171" s="43" t="str">
        <f>[2]Sheet1!M21</f>
        <v>CARWYN SELVARAJ</v>
      </c>
      <c r="F171" s="43">
        <f>[2]Sheet1!N21</f>
        <v>429846</v>
      </c>
      <c r="G171" s="43" t="str">
        <f>[2]Sheet1!O21</f>
        <v>(TN)</v>
      </c>
      <c r="H171" s="43">
        <f>[2]Sheet1!P21</f>
        <v>0</v>
      </c>
      <c r="I171" s="46"/>
      <c r="J171" s="59" t="str">
        <f>$E$171</f>
        <v>CARWYN SELVARAJ</v>
      </c>
      <c r="K171" s="48"/>
      <c r="L171" s="66"/>
      <c r="M171" s="67"/>
      <c r="N171" s="61" t="s">
        <v>438</v>
      </c>
      <c r="O171" s="50"/>
      <c r="P171" s="49"/>
      <c r="Q171" s="74"/>
      <c r="R171" s="52"/>
    </row>
    <row r="172" s="5" customFormat="1" ht="9.6" customHeight="1" spans="1:20">
      <c r="A172" s="54" t="s">
        <v>439</v>
      </c>
      <c r="B172" s="43"/>
      <c r="C172" s="43" t="str">
        <f>IF($D172="","",VLOOKUP($D172,'[1]Boys Si Main Draw Prep'!$A$7:$P$134,16))</f>
        <v/>
      </c>
      <c r="D172" s="44"/>
      <c r="E172" s="43" t="str">
        <f>[2]Sheet1!M110</f>
        <v>SAMPATH P SANJAY PRABU</v>
      </c>
      <c r="F172" s="43">
        <f>[2]Sheet1!N110</f>
        <v>437883</v>
      </c>
      <c r="G172" s="43">
        <f>[2]Sheet1!O110</f>
        <v>0</v>
      </c>
      <c r="H172" s="43" t="s">
        <v>402</v>
      </c>
      <c r="I172" s="55"/>
      <c r="J172" s="61" t="s">
        <v>254</v>
      </c>
      <c r="K172" s="57"/>
      <c r="L172" s="59" t="str">
        <f>$E$171</f>
        <v>CARWYN SELVARAJ</v>
      </c>
      <c r="M172" s="69"/>
      <c r="N172" s="49"/>
      <c r="O172" s="50"/>
      <c r="P172" s="49"/>
      <c r="Q172" s="74"/>
      <c r="R172" s="52"/>
    </row>
    <row r="173" s="5" customFormat="1" ht="9.6" customHeight="1" spans="1:20">
      <c r="A173" s="42" t="s">
        <v>440</v>
      </c>
      <c r="B173" s="43"/>
      <c r="C173" s="43" t="str">
        <f>IF($D173="","",VLOOKUP($D173,'[1]Boys Si Main Draw Prep'!$A$7:$P$134,16))</f>
        <v/>
      </c>
      <c r="D173" s="44"/>
      <c r="E173" s="43" t="s">
        <v>104</v>
      </c>
      <c r="F173" s="43" t="str">
        <f>IF($D173="","",VLOOKUP($D173,'[1]Boys Si Main Draw Prep'!$A$7:$P$134,3))</f>
        <v/>
      </c>
      <c r="G173" s="43"/>
      <c r="H173" s="43" t="str">
        <f>IF($D173="","",VLOOKUP($D173,'[1]Boys Si Main Draw Prep'!$A$7:$P$134,4))</f>
        <v/>
      </c>
      <c r="I173" s="46"/>
      <c r="J173" s="59" t="str">
        <f>$E$174</f>
        <v>KENSHIN JOSE</v>
      </c>
      <c r="K173" s="70"/>
      <c r="L173" s="61" t="s">
        <v>292</v>
      </c>
      <c r="M173" s="63"/>
      <c r="N173" s="49"/>
      <c r="O173" s="50"/>
      <c r="P173" s="49"/>
      <c r="Q173" s="74"/>
      <c r="R173" s="52"/>
    </row>
    <row r="174" s="5" customFormat="1" ht="9.6" customHeight="1" spans="1:20">
      <c r="A174" s="54" t="s">
        <v>441</v>
      </c>
      <c r="B174" s="43"/>
      <c r="C174" s="43" t="str">
        <f>IF($D174="","",VLOOKUP($D174,'[1]Boys Si Main Draw Prep'!$A$7:$P$134,16))</f>
        <v/>
      </c>
      <c r="D174" s="44"/>
      <c r="E174" s="43" t="str">
        <f>[2]Sheet1!M161</f>
        <v>KENSHIN JOSE</v>
      </c>
      <c r="F174" s="45">
        <f>[2]Sheet1!N161</f>
        <v>442651</v>
      </c>
      <c r="G174" s="45">
        <f>[2]Sheet1!O161</f>
        <v>0</v>
      </c>
      <c r="H174" s="45" t="s">
        <v>402</v>
      </c>
      <c r="I174" s="55"/>
      <c r="J174" s="56"/>
      <c r="K174" s="50"/>
      <c r="L174" s="71"/>
      <c r="M174" s="72"/>
      <c r="N174" s="71"/>
      <c r="O174" s="63"/>
      <c r="P174" s="47" t="str">
        <f>$J$159</f>
        <v>MUKIL RAMANAN</v>
      </c>
      <c r="Q174" s="76"/>
      <c r="R174" s="52"/>
    </row>
    <row r="175" s="5" customFormat="1" ht="9.6" customHeight="1" spans="1:20">
      <c r="A175" s="42" t="s">
        <v>442</v>
      </c>
      <c r="B175" s="43"/>
      <c r="C175" s="43">
        <f>[2]Sheet1!K54</f>
        <v>393</v>
      </c>
      <c r="D175" s="44">
        <f>[2]Sheet1!L54</f>
        <v>0</v>
      </c>
      <c r="E175" s="43" t="str">
        <f>[2]Sheet1!M54</f>
        <v>HEMANT KUMAR</v>
      </c>
      <c r="F175" s="45">
        <f>[2]Sheet1!N54</f>
        <v>414575</v>
      </c>
      <c r="G175" s="45" t="str">
        <f>[2]Sheet1!O54</f>
        <v>(UP)</v>
      </c>
      <c r="H175" s="45">
        <f>[2]Sheet1!P54</f>
        <v>0</v>
      </c>
      <c r="I175" s="46"/>
      <c r="J175" s="59" t="str">
        <f>$E$175</f>
        <v>HEMANT KUMAR</v>
      </c>
      <c r="K175" s="48"/>
      <c r="L175" s="49"/>
      <c r="M175" s="50"/>
      <c r="N175" s="49"/>
      <c r="O175" s="50"/>
      <c r="P175" s="61" t="s">
        <v>443</v>
      </c>
      <c r="Q175" s="74"/>
      <c r="R175" s="52"/>
    </row>
    <row r="176" s="5" customFormat="1" ht="9.6" customHeight="1" spans="1:20">
      <c r="A176" s="54" t="s">
        <v>444</v>
      </c>
      <c r="B176" s="43"/>
      <c r="C176" s="43" t="str">
        <f>IF($D176="","",VLOOKUP($D176,'[1]Boys Si Main Draw Prep'!$A$7:$P$134,16))</f>
        <v/>
      </c>
      <c r="D176" s="44"/>
      <c r="E176" s="43" t="s">
        <v>104</v>
      </c>
      <c r="F176" s="43" t="str">
        <f>IF($D176="","",VLOOKUP($D176,'[1]Boys Si Main Draw Prep'!$A$7:$P$134,3))</f>
        <v/>
      </c>
      <c r="G176" s="43"/>
      <c r="H176" s="43" t="str">
        <f>IF($D176="","",VLOOKUP($D176,'[1]Boys Si Main Draw Prep'!$A$7:$P$134,4))</f>
        <v/>
      </c>
      <c r="I176" s="55"/>
      <c r="J176" s="56"/>
      <c r="K176" s="57"/>
      <c r="L176" s="59" t="str">
        <f>$E$178</f>
        <v>SHREYAS  NARENDRAN</v>
      </c>
      <c r="M176" s="48"/>
      <c r="N176" s="49"/>
      <c r="O176" s="50"/>
      <c r="P176" s="49"/>
      <c r="Q176" s="74"/>
      <c r="R176" s="52"/>
    </row>
    <row r="177" s="5" customFormat="1" ht="9.6" customHeight="1" spans="1:18">
      <c r="A177" s="42" t="s">
        <v>445</v>
      </c>
      <c r="B177" s="43"/>
      <c r="C177" s="43" t="str">
        <f>IF($D177="","",VLOOKUP($D177,'[1]Boys Si Main Draw Prep'!$A$7:$P$134,16))</f>
        <v/>
      </c>
      <c r="D177" s="44"/>
      <c r="E177" s="43" t="str">
        <f>[2]Sheet1!M154</f>
        <v>NITHIN PADMANABHAN</v>
      </c>
      <c r="F177" s="43">
        <f>[2]Sheet1!N154</f>
        <v>438050</v>
      </c>
      <c r="G177" s="43">
        <f>[2]Sheet1!O154</f>
        <v>0</v>
      </c>
      <c r="H177" s="43" t="s">
        <v>402</v>
      </c>
      <c r="I177" s="46"/>
      <c r="J177" s="59" t="str">
        <f>$E$178</f>
        <v>SHREYAS  NARENDRAN</v>
      </c>
      <c r="K177" s="60"/>
      <c r="L177" s="61" t="s">
        <v>446</v>
      </c>
      <c r="M177" s="62"/>
      <c r="N177" s="49"/>
      <c r="O177" s="50"/>
      <c r="P177" s="49"/>
      <c r="Q177" s="74"/>
      <c r="R177" s="52"/>
    </row>
    <row r="178" s="5" customFormat="1" ht="9.6" customHeight="1" spans="1:18">
      <c r="A178" s="54" t="s">
        <v>447</v>
      </c>
      <c r="B178" s="43"/>
      <c r="C178" s="43">
        <f>[2]Sheet1!K41</f>
        <v>313</v>
      </c>
      <c r="D178" s="44">
        <f>[2]Sheet1!L41</f>
        <v>0</v>
      </c>
      <c r="E178" s="43" t="str">
        <f>[2]Sheet1!M41</f>
        <v>SHREYAS  NARENDRAN</v>
      </c>
      <c r="F178" s="43">
        <f>[2]Sheet1!N41</f>
        <v>436456</v>
      </c>
      <c r="G178" s="43" t="str">
        <f>[2]Sheet1!O41</f>
        <v>(TN)</v>
      </c>
      <c r="H178" s="43">
        <f>[2]Sheet1!P41</f>
        <v>0</v>
      </c>
      <c r="I178" s="55"/>
      <c r="J178" s="61" t="s">
        <v>362</v>
      </c>
      <c r="K178" s="63"/>
      <c r="L178" s="64" t="s">
        <v>65</v>
      </c>
      <c r="M178" s="65"/>
      <c r="N178" s="59" t="str">
        <f>$E$178</f>
        <v>SHREYAS  NARENDRAN</v>
      </c>
      <c r="O178" s="48"/>
      <c r="P178" s="49"/>
      <c r="Q178" s="74"/>
      <c r="R178" s="52"/>
    </row>
    <row r="179" s="5" customFormat="1" ht="9.6" customHeight="1" spans="1:18">
      <c r="A179" s="42" t="s">
        <v>448</v>
      </c>
      <c r="B179" s="43"/>
      <c r="C179" s="43" t="str">
        <f>IF($D179="","",VLOOKUP($D179,'[1]Boys Si Main Draw Prep'!$A$7:$P$134,16))</f>
        <v/>
      </c>
      <c r="D179" s="44"/>
      <c r="E179" s="43" t="s">
        <v>104</v>
      </c>
      <c r="F179" s="43" t="str">
        <f>IF($D179="","",VLOOKUP($D179,'[1]Boys Si Main Draw Prep'!$A$7:$P$134,3))</f>
        <v/>
      </c>
      <c r="G179" s="43"/>
      <c r="H179" s="43" t="str">
        <f>IF($D179="","",VLOOKUP($D179,'[1]Boys Si Main Draw Prep'!$A$7:$P$134,4))</f>
        <v/>
      </c>
      <c r="I179" s="46"/>
      <c r="J179" s="59" t="str">
        <f>$E$180</f>
        <v>AJIT ASHOK</v>
      </c>
      <c r="K179" s="48"/>
      <c r="L179" s="66"/>
      <c r="M179" s="67"/>
      <c r="N179" s="61" t="s">
        <v>233</v>
      </c>
      <c r="O179" s="68"/>
      <c r="P179" s="49"/>
      <c r="Q179" s="74"/>
      <c r="R179" s="52"/>
    </row>
    <row r="180" s="5" customFormat="1" ht="9.6" customHeight="1" spans="1:18">
      <c r="A180" s="54" t="s">
        <v>449</v>
      </c>
      <c r="B180" s="43"/>
      <c r="C180" s="43" t="str">
        <f>IF($D180="","",VLOOKUP($D180,'[1]Boys Si Main Draw Prep'!$A$7:$P$134,16))</f>
        <v/>
      </c>
      <c r="D180" s="44"/>
      <c r="E180" s="43" t="str">
        <f>[2]Sheet1!M141</f>
        <v>AJIT ASHOK</v>
      </c>
      <c r="F180" s="43">
        <f>[2]Sheet1!N141</f>
        <v>416470</v>
      </c>
      <c r="G180" s="43">
        <f>[2]Sheet1!O141</f>
        <v>0</v>
      </c>
      <c r="H180" s="43" t="s">
        <v>402</v>
      </c>
      <c r="I180" s="55"/>
      <c r="J180" s="56"/>
      <c r="K180" s="57"/>
      <c r="L180" s="59" t="str">
        <f>$E$181</f>
        <v>JAGATHASHVIN G</v>
      </c>
      <c r="M180" s="69"/>
      <c r="N180" s="49"/>
      <c r="O180" s="62"/>
      <c r="P180" s="49"/>
      <c r="Q180" s="74"/>
      <c r="R180" s="52"/>
    </row>
    <row r="181" s="5" customFormat="1" ht="9.6" customHeight="1" spans="1:18">
      <c r="A181" s="42" t="s">
        <v>450</v>
      </c>
      <c r="B181" s="43"/>
      <c r="C181" s="43" t="str">
        <f>IF($D181="","",VLOOKUP($D181,'[1]Boys Si Main Draw Prep'!$A$7:$P$134,16))</f>
        <v/>
      </c>
      <c r="D181" s="44"/>
      <c r="E181" s="43" t="str">
        <f>[2]Sheet1!M70</f>
        <v>JAGATHASHVIN G</v>
      </c>
      <c r="F181" s="43">
        <f>[2]Sheet1!N70</f>
        <v>441424</v>
      </c>
      <c r="G181" s="43">
        <f>[2]Sheet1!O70</f>
        <v>0</v>
      </c>
      <c r="H181" s="43" t="s">
        <v>402</v>
      </c>
      <c r="I181" s="46"/>
      <c r="J181" s="59" t="str">
        <f>$E$181</f>
        <v>JAGATHASHVIN G</v>
      </c>
      <c r="K181" s="70"/>
      <c r="L181" s="61" t="s">
        <v>451</v>
      </c>
      <c r="M181" s="63"/>
      <c r="N181" s="49"/>
      <c r="O181" s="62"/>
      <c r="P181" s="49"/>
      <c r="Q181" s="74"/>
      <c r="R181" s="52"/>
    </row>
    <row r="182" s="5" customFormat="1" ht="9.6" customHeight="1" spans="1:18">
      <c r="A182" s="54" t="s">
        <v>452</v>
      </c>
      <c r="B182" s="43"/>
      <c r="C182" s="43" t="str">
        <f>IF($D182="","",VLOOKUP($D182,'[1]Boys Si Main Draw Prep'!$A$7:$P$134,16))</f>
        <v/>
      </c>
      <c r="D182" s="44"/>
      <c r="E182" s="43" t="s">
        <v>104</v>
      </c>
      <c r="F182" s="43" t="str">
        <f>IF($D182="","",VLOOKUP($D182,'[1]Boys Si Main Draw Prep'!$A$7:$P$134,3))</f>
        <v/>
      </c>
      <c r="G182" s="43"/>
      <c r="H182" s="43" t="str">
        <f>IF($D182="","",VLOOKUP($D182,'[1]Boys Si Main Draw Prep'!$A$7:$P$134,4))</f>
        <v/>
      </c>
      <c r="I182" s="55"/>
      <c r="J182" s="56"/>
      <c r="K182" s="50"/>
      <c r="L182" s="71"/>
      <c r="M182" s="72"/>
      <c r="N182" s="64" t="s">
        <v>65</v>
      </c>
      <c r="O182" s="65"/>
      <c r="P182" s="59" t="str">
        <f>$E$184</f>
        <v>PRAJWAL PRASANNA TEWARI</v>
      </c>
      <c r="Q182" s="76"/>
      <c r="R182" s="52"/>
    </row>
    <row r="183" s="5" customFormat="1" ht="9.6" customHeight="1" spans="1:18">
      <c r="A183" s="42" t="s">
        <v>453</v>
      </c>
      <c r="B183" s="43"/>
      <c r="C183" s="43" t="str">
        <f>IF($D183="","",VLOOKUP($D183,'[1]Boys Si Main Draw Prep'!$A$7:$P$134,16))</f>
        <v/>
      </c>
      <c r="D183" s="44"/>
      <c r="E183" s="43" t="str">
        <f>[2]Sheet1!M123</f>
        <v>JOELSON JOHNSON</v>
      </c>
      <c r="F183" s="43">
        <f>[2]Sheet1!N123</f>
        <v>403734</v>
      </c>
      <c r="G183" s="43">
        <v>430734</v>
      </c>
      <c r="H183" s="43" t="s">
        <v>402</v>
      </c>
      <c r="I183" s="46"/>
      <c r="J183" s="59" t="str">
        <f>$E$184</f>
        <v>PRAJWAL PRASANNA TEWARI</v>
      </c>
      <c r="K183" s="48"/>
      <c r="L183" s="49"/>
      <c r="M183" s="50"/>
      <c r="N183" s="49"/>
      <c r="O183" s="62"/>
      <c r="P183" s="61" t="s">
        <v>293</v>
      </c>
      <c r="Q183" s="71"/>
      <c r="R183" s="52"/>
    </row>
    <row r="184" s="5" customFormat="1" ht="9.6" customHeight="1" spans="1:18">
      <c r="A184" s="54" t="s">
        <v>454</v>
      </c>
      <c r="B184" s="43"/>
      <c r="C184" s="43">
        <f>[2]Sheet1!K24</f>
        <v>190</v>
      </c>
      <c r="D184" s="44">
        <f>[2]Sheet1!L24</f>
        <v>0</v>
      </c>
      <c r="E184" s="43" t="str">
        <f>[2]Sheet1!M24</f>
        <v>PRAJWAL PRASANNA TEWARI</v>
      </c>
      <c r="F184" s="43">
        <f>[2]Sheet1!N24</f>
        <v>419697</v>
      </c>
      <c r="G184" s="43" t="str">
        <f>[2]Sheet1!O24</f>
        <v>(MH)</v>
      </c>
      <c r="H184" s="43">
        <f>[2]Sheet1!P24</f>
        <v>0</v>
      </c>
      <c r="I184" s="55"/>
      <c r="J184" s="61" t="s">
        <v>296</v>
      </c>
      <c r="K184" s="57"/>
      <c r="L184" s="59" t="str">
        <f>$E$184</f>
        <v>PRAJWAL PRASANNA TEWARI</v>
      </c>
      <c r="M184" s="48"/>
      <c r="N184" s="49"/>
      <c r="O184" s="62"/>
      <c r="P184" s="49"/>
      <c r="Q184" s="71"/>
      <c r="R184" s="52"/>
    </row>
    <row r="185" s="5" customFormat="1" ht="9.6" customHeight="1" spans="1:18">
      <c r="A185" s="42" t="s">
        <v>455</v>
      </c>
      <c r="B185" s="43"/>
      <c r="C185" s="43" t="str">
        <f>IF($D185="","",VLOOKUP($D185,'[1]Boys Si Main Draw Prep'!$A$7:$P$134,16))</f>
        <v/>
      </c>
      <c r="D185" s="44"/>
      <c r="E185" s="43" t="s">
        <v>104</v>
      </c>
      <c r="F185" s="43" t="str">
        <f>IF($D185="","",VLOOKUP($D185,'[1]Boys Si Main Draw Prep'!$A$7:$P$134,3))</f>
        <v/>
      </c>
      <c r="G185" s="43"/>
      <c r="H185" s="43" t="str">
        <f>IF($D185="","",VLOOKUP($D185,'[1]Boys Si Main Draw Prep'!$A$7:$P$134,4))</f>
        <v/>
      </c>
      <c r="I185" s="46"/>
      <c r="J185" s="59" t="str">
        <f>$E$186</f>
        <v>VIGNESH KUMARAGURU</v>
      </c>
      <c r="K185" s="60"/>
      <c r="L185" s="61" t="s">
        <v>68</v>
      </c>
      <c r="M185" s="62"/>
      <c r="N185" s="49"/>
      <c r="O185" s="62"/>
      <c r="P185" s="49"/>
      <c r="Q185" s="71"/>
      <c r="R185" s="52"/>
    </row>
    <row r="186" s="5" customFormat="1" ht="9.6" customHeight="1" spans="1:18">
      <c r="A186" s="54" t="s">
        <v>456</v>
      </c>
      <c r="B186" s="43"/>
      <c r="C186" s="43" t="str">
        <f>IF($D186="","",VLOOKUP($D186,'[1]Boys Si Main Draw Prep'!$A$7:$P$134,16))</f>
        <v/>
      </c>
      <c r="D186" s="44"/>
      <c r="E186" s="43" t="str">
        <f>[2]Sheet1!M73</f>
        <v>VIGNESH KUMARAGURU</v>
      </c>
      <c r="F186" s="43">
        <f>[2]Sheet1!N73</f>
        <v>433629</v>
      </c>
      <c r="G186" s="43">
        <f>[2]Sheet1!O73</f>
        <v>0</v>
      </c>
      <c r="H186" s="43" t="s">
        <v>402</v>
      </c>
      <c r="I186" s="55"/>
      <c r="J186" s="56"/>
      <c r="K186" s="63"/>
      <c r="L186" s="64" t="s">
        <v>65</v>
      </c>
      <c r="M186" s="65"/>
      <c r="N186" s="59" t="str">
        <f>$E$184</f>
        <v>PRAJWAL PRASANNA TEWARI</v>
      </c>
      <c r="O186" s="70"/>
      <c r="P186" s="49"/>
      <c r="Q186" s="71"/>
      <c r="R186" s="52"/>
    </row>
    <row r="187" s="5" customFormat="1" ht="9.6" customHeight="1" spans="1:18">
      <c r="A187" s="42" t="s">
        <v>457</v>
      </c>
      <c r="B187" s="43"/>
      <c r="C187" s="43" t="str">
        <f>IF($D187="","",VLOOKUP($D187,'[1]Boys Si Main Draw Prep'!$A$7:$P$134,16))</f>
        <v/>
      </c>
      <c r="D187" s="44"/>
      <c r="E187" s="43" t="s">
        <v>104</v>
      </c>
      <c r="F187" s="43" t="str">
        <f>IF($D187="","",VLOOKUP($D187,'[1]Boys Si Main Draw Prep'!$A$7:$P$134,3))</f>
        <v/>
      </c>
      <c r="G187" s="43"/>
      <c r="H187" s="43" t="str">
        <f>IF($D187="","",VLOOKUP($D187,'[1]Boys Si Main Draw Prep'!$A$7:$P$134,4))</f>
        <v/>
      </c>
      <c r="I187" s="46"/>
      <c r="J187" s="59" t="str">
        <f>$E$188</f>
        <v>PAWAN SATISH KOLI</v>
      </c>
      <c r="K187" s="48"/>
      <c r="L187" s="66"/>
      <c r="M187" s="67"/>
      <c r="N187" s="61" t="s">
        <v>220</v>
      </c>
      <c r="O187" s="50"/>
      <c r="P187" s="49"/>
      <c r="Q187" s="49"/>
      <c r="R187" s="52"/>
    </row>
    <row r="188" s="5" customFormat="1" ht="9.6" customHeight="1" spans="1:18">
      <c r="A188" s="54" t="s">
        <v>458</v>
      </c>
      <c r="B188" s="43"/>
      <c r="C188" s="43">
        <f>[2]Sheet1!K22</f>
        <v>180</v>
      </c>
      <c r="D188" s="44">
        <f>[2]Sheet1!L22</f>
        <v>0</v>
      </c>
      <c r="E188" s="43" t="str">
        <f>[2]Sheet1!M22</f>
        <v>PAWAN SATISH KOLI</v>
      </c>
      <c r="F188" s="43">
        <f>[2]Sheet1!N22</f>
        <v>433120</v>
      </c>
      <c r="G188" s="43" t="str">
        <f>[2]Sheet1!O22</f>
        <v>(MH)</v>
      </c>
      <c r="H188" s="43">
        <f>[2]Sheet1!P22</f>
        <v>0</v>
      </c>
      <c r="I188" s="55"/>
      <c r="J188" s="56"/>
      <c r="K188" s="57"/>
      <c r="L188" s="47" t="str">
        <f>$J$189</f>
        <v>HARIDEV  V K</v>
      </c>
      <c r="M188" s="69"/>
      <c r="N188" s="49"/>
      <c r="O188" s="50"/>
      <c r="P188" s="49"/>
      <c r="Q188" s="49"/>
      <c r="R188" s="52"/>
    </row>
    <row r="189" s="5" customFormat="1" ht="9.6" customHeight="1" spans="1:18">
      <c r="A189" s="42" t="s">
        <v>459</v>
      </c>
      <c r="B189" s="43"/>
      <c r="C189" s="43" t="str">
        <f>IF($D189="","",VLOOKUP($D189,'[1]Boys Si Main Draw Prep'!$A$7:$P$134,16))</f>
        <v/>
      </c>
      <c r="D189" s="44"/>
      <c r="E189" s="43" t="s">
        <v>104</v>
      </c>
      <c r="F189" s="43" t="str">
        <f>IF($D189="","",VLOOKUP($D189,'[1]Boys Si Main Draw Prep'!$A$7:$P$134,3))</f>
        <v/>
      </c>
      <c r="G189" s="43"/>
      <c r="H189" s="43" t="str">
        <f>IF($D189="","",VLOOKUP($D189,'[1]Boys Si Main Draw Prep'!$A$7:$P$134,4))</f>
        <v/>
      </c>
      <c r="I189" s="46"/>
      <c r="J189" s="47" t="str">
        <f>$E$190</f>
        <v>HARIDEV  V K</v>
      </c>
      <c r="K189" s="70"/>
      <c r="L189" s="61" t="s">
        <v>460</v>
      </c>
      <c r="M189" s="63"/>
      <c r="N189" s="49"/>
      <c r="O189" s="50"/>
      <c r="P189" s="49"/>
      <c r="Q189" s="49"/>
      <c r="R189" s="52"/>
    </row>
    <row r="190" s="5" customFormat="1" ht="9.6" customHeight="1" spans="1:18">
      <c r="A190" s="54" t="s">
        <v>461</v>
      </c>
      <c r="B190" s="43"/>
      <c r="C190" s="43">
        <f>[2]Sheet1!K16</f>
        <v>158</v>
      </c>
      <c r="D190" s="44">
        <v>16</v>
      </c>
      <c r="E190" s="45" t="str">
        <f>[2]Sheet1!M16</f>
        <v>HARIDEV  V K</v>
      </c>
      <c r="F190" s="45">
        <f>[2]Sheet1!N16</f>
        <v>421585</v>
      </c>
      <c r="G190" s="45" t="str">
        <f>[2]Sheet1!O16</f>
        <v>(TN)</v>
      </c>
      <c r="H190" s="45">
        <f>[2]Sheet1!P16</f>
        <v>0</v>
      </c>
      <c r="I190" s="55"/>
      <c r="J190" s="56"/>
      <c r="K190" s="50"/>
      <c r="L190" s="71"/>
      <c r="M190" s="72"/>
      <c r="N190" s="71"/>
      <c r="O190" s="63"/>
      <c r="P190" s="49"/>
      <c r="Q190" s="49"/>
      <c r="R190" s="52"/>
    </row>
    <row r="191" s="5" customFormat="1" ht="9.6" customHeight="1" spans="1:18">
      <c r="A191" s="42" t="s">
        <v>462</v>
      </c>
      <c r="B191" s="43"/>
      <c r="C191" s="43">
        <f>[2]Sheet1!K6</f>
        <v>105</v>
      </c>
      <c r="D191" s="44">
        <v>6</v>
      </c>
      <c r="E191" s="45" t="str">
        <f>[2]Sheet1!M6</f>
        <v>SHASHANK MACHERLA THEERTHA </v>
      </c>
      <c r="F191" s="45">
        <f>[2]Sheet1!N6</f>
        <v>410650</v>
      </c>
      <c r="G191" s="45" t="str">
        <f>[2]Sheet1!O6</f>
        <v>(TS)</v>
      </c>
      <c r="H191" s="45">
        <f>[2]Sheet1!P6</f>
        <v>0</v>
      </c>
      <c r="I191" s="46"/>
      <c r="J191" s="47" t="str">
        <f>$E$191</f>
        <v>SHASHANK MACHERLA THEERTHA </v>
      </c>
      <c r="K191" s="48"/>
      <c r="L191" s="49"/>
      <c r="M191" s="50"/>
      <c r="N191" s="49"/>
      <c r="O191" s="50"/>
      <c r="P191" s="49"/>
      <c r="Q191" s="49"/>
      <c r="R191" s="52"/>
    </row>
    <row r="192" s="5" customFormat="1" ht="9.6" customHeight="1" spans="1:18">
      <c r="A192" s="54" t="s">
        <v>463</v>
      </c>
      <c r="B192" s="43"/>
      <c r="C192" s="43" t="str">
        <f>IF($D192="","",VLOOKUP($D192,'[1]Boys Si Main Draw Prep'!$A$7:$P$134,16))</f>
        <v/>
      </c>
      <c r="D192" s="44"/>
      <c r="E192" s="43" t="s">
        <v>104</v>
      </c>
      <c r="F192" s="43" t="str">
        <f>IF($D192="","",VLOOKUP($D192,'[1]Boys Si Main Draw Prep'!$A$7:$P$134,3))</f>
        <v/>
      </c>
      <c r="G192" s="43"/>
      <c r="H192" s="43" t="str">
        <f>IF($D192="","",VLOOKUP($D192,'[1]Boys Si Main Draw Prep'!$A$7:$P$134,4))</f>
        <v/>
      </c>
      <c r="I192" s="55"/>
      <c r="J192" s="56"/>
      <c r="K192" s="57"/>
      <c r="L192" s="47" t="str">
        <f>$J$191</f>
        <v>SHASHANK MACHERLA THEERTHA </v>
      </c>
      <c r="M192" s="48"/>
      <c r="N192" s="49"/>
      <c r="O192" s="50"/>
      <c r="P192" s="49"/>
      <c r="Q192" s="49"/>
      <c r="R192" s="52"/>
    </row>
    <row r="193" s="5" customFormat="1" ht="9.6" customHeight="1" spans="1:18">
      <c r="A193" s="42" t="s">
        <v>464</v>
      </c>
      <c r="B193" s="43"/>
      <c r="C193" s="43">
        <f>[2]Sheet1!K23</f>
        <v>180</v>
      </c>
      <c r="D193" s="44">
        <f>[2]Sheet1!L23</f>
        <v>0</v>
      </c>
      <c r="E193" s="43" t="str">
        <f>[2]Sheet1!M23</f>
        <v>CHANNAMALLIKARJUNA YALE</v>
      </c>
      <c r="F193" s="43">
        <f>[2]Sheet1!N23</f>
        <v>424177</v>
      </c>
      <c r="G193" s="43" t="str">
        <f>[2]Sheet1!O23</f>
        <v>(KA)</v>
      </c>
      <c r="H193" s="43">
        <f>[2]Sheet1!P23</f>
        <v>0</v>
      </c>
      <c r="I193" s="46"/>
      <c r="J193" s="59" t="str">
        <f>$E$193</f>
        <v>CHANNAMALLIKARJUNA YALE</v>
      </c>
      <c r="K193" s="60"/>
      <c r="L193" s="61" t="s">
        <v>202</v>
      </c>
      <c r="M193" s="62"/>
      <c r="N193" s="49"/>
      <c r="O193" s="50"/>
      <c r="P193" s="49"/>
      <c r="Q193" s="49"/>
      <c r="R193" s="52"/>
    </row>
    <row r="194" s="5" customFormat="1" ht="9.6" customHeight="1" spans="1:18">
      <c r="A194" s="54" t="s">
        <v>465</v>
      </c>
      <c r="B194" s="43"/>
      <c r="C194" s="43" t="str">
        <f>IF($D194="","",VLOOKUP($D194,'[1]Boys Si Main Draw Prep'!$A$7:$P$134,16))</f>
        <v/>
      </c>
      <c r="D194" s="44"/>
      <c r="E194" s="43" t="s">
        <v>104</v>
      </c>
      <c r="F194" s="43" t="str">
        <f>IF($D194="","",VLOOKUP($D194,'[1]Boys Si Main Draw Prep'!$A$7:$P$134,3))</f>
        <v/>
      </c>
      <c r="G194" s="43"/>
      <c r="H194" s="43" t="str">
        <f>IF($D194="","",VLOOKUP($D194,'[1]Boys Si Main Draw Prep'!$A$7:$P$134,4))</f>
        <v/>
      </c>
      <c r="I194" s="55"/>
      <c r="J194" s="56"/>
      <c r="K194" s="63"/>
      <c r="L194" s="64" t="s">
        <v>65</v>
      </c>
      <c r="M194" s="65"/>
      <c r="N194" s="47" t="str">
        <f>$J$191</f>
        <v>SHASHANK MACHERLA THEERTHA </v>
      </c>
      <c r="O194" s="48"/>
      <c r="P194" s="49"/>
      <c r="Q194" s="49"/>
      <c r="R194" s="52"/>
    </row>
    <row r="195" s="5" customFormat="1" ht="9.6" customHeight="1" spans="1:18">
      <c r="A195" s="42" t="s">
        <v>466</v>
      </c>
      <c r="B195" s="43"/>
      <c r="C195" s="43">
        <f>[2]Sheet1!K45</f>
        <v>336</v>
      </c>
      <c r="D195" s="44">
        <f>[2]Sheet1!L45</f>
        <v>0</v>
      </c>
      <c r="E195" s="43" t="str">
        <f>[2]Sheet1!M45</f>
        <v>ARYA THIRUMURTHI</v>
      </c>
      <c r="F195" s="43">
        <f>[2]Sheet1!N45</f>
        <v>436061</v>
      </c>
      <c r="G195" s="43" t="str">
        <f>[2]Sheet1!O45</f>
        <v>(TN)</v>
      </c>
      <c r="H195" s="43">
        <f>[2]Sheet1!P45</f>
        <v>0</v>
      </c>
      <c r="I195" s="46"/>
      <c r="J195" s="59" t="str">
        <f>$E$195</f>
        <v>ARYA THIRUMURTHI</v>
      </c>
      <c r="K195" s="48"/>
      <c r="L195" s="66"/>
      <c r="M195" s="67"/>
      <c r="N195" s="61" t="s">
        <v>234</v>
      </c>
      <c r="O195" s="68"/>
      <c r="P195" s="49"/>
      <c r="Q195" s="49"/>
      <c r="R195" s="52"/>
    </row>
    <row r="196" s="5" customFormat="1" ht="9.6" customHeight="1" spans="1:18">
      <c r="A196" s="54" t="s">
        <v>467</v>
      </c>
      <c r="B196" s="43"/>
      <c r="C196" s="43" t="str">
        <f>IF($D196="","",VLOOKUP($D196,'[1]Boys Si Main Draw Prep'!$A$7:$P$134,16))</f>
        <v/>
      </c>
      <c r="D196" s="44"/>
      <c r="E196" s="43" t="str">
        <f>[2]Sheet1!M145</f>
        <v>SARAVANAN ANAND</v>
      </c>
      <c r="F196" s="43">
        <f>[2]Sheet1!N145</f>
        <v>432467</v>
      </c>
      <c r="G196" s="43">
        <f>[2]Sheet1!O145</f>
        <v>0</v>
      </c>
      <c r="H196" s="43" t="s">
        <v>402</v>
      </c>
      <c r="I196" s="55"/>
      <c r="J196" s="61" t="s">
        <v>321</v>
      </c>
      <c r="K196" s="57"/>
      <c r="L196" s="59" t="str">
        <f>$E$195</f>
        <v>ARYA THIRUMURTHI</v>
      </c>
      <c r="M196" s="69"/>
      <c r="N196" s="49"/>
      <c r="O196" s="62"/>
      <c r="P196" s="49"/>
      <c r="Q196" s="49"/>
      <c r="R196" s="52"/>
    </row>
    <row r="197" s="5" customFormat="1" ht="9.6" customHeight="1" spans="1:18">
      <c r="A197" s="42" t="s">
        <v>468</v>
      </c>
      <c r="B197" s="43"/>
      <c r="C197" s="43">
        <f>[2]Sheet1!K29</f>
        <v>207</v>
      </c>
      <c r="D197" s="44">
        <f>[2]Sheet1!L29</f>
        <v>0</v>
      </c>
      <c r="E197" s="43" t="str">
        <f>[2]Sheet1!M29</f>
        <v>SHREYANTH M</v>
      </c>
      <c r="F197" s="43">
        <f>[2]Sheet1!N29</f>
        <v>427710</v>
      </c>
      <c r="G197" s="43" t="str">
        <f>[2]Sheet1!O29</f>
        <v>(KA)</v>
      </c>
      <c r="H197" s="43">
        <f>[2]Sheet1!P29</f>
        <v>0</v>
      </c>
      <c r="I197" s="46"/>
      <c r="J197" s="59" t="str">
        <f>$E$197</f>
        <v>SHREYANTH M</v>
      </c>
      <c r="K197" s="70"/>
      <c r="L197" s="61" t="s">
        <v>236</v>
      </c>
      <c r="M197" s="63"/>
      <c r="N197" s="49"/>
      <c r="O197" s="62"/>
      <c r="P197" s="49"/>
      <c r="Q197" s="49"/>
      <c r="R197" s="52"/>
    </row>
    <row r="198" s="5" customFormat="1" ht="9.6" customHeight="1" spans="1:18">
      <c r="A198" s="54" t="s">
        <v>469</v>
      </c>
      <c r="B198" s="43"/>
      <c r="C198" s="43" t="str">
        <f>IF($D198="","",VLOOKUP($D198,'[1]Boys Si Main Draw Prep'!$A$7:$P$134,16))</f>
        <v/>
      </c>
      <c r="D198" s="44"/>
      <c r="E198" s="43" t="s">
        <v>104</v>
      </c>
      <c r="F198" s="43" t="str">
        <f>IF($D198="","",VLOOKUP($D198,'[1]Boys Si Main Draw Prep'!$A$7:$P$134,3))</f>
        <v/>
      </c>
      <c r="G198" s="43"/>
      <c r="H198" s="43" t="str">
        <f>IF($D198="","",VLOOKUP($D198,'[1]Boys Si Main Draw Prep'!$A$7:$P$134,4))</f>
        <v/>
      </c>
      <c r="I198" s="55"/>
      <c r="J198" s="56"/>
      <c r="K198" s="50"/>
      <c r="L198" s="71"/>
      <c r="M198" s="72"/>
      <c r="N198" s="64" t="s">
        <v>65</v>
      </c>
      <c r="O198" s="65"/>
      <c r="P198" s="47" t="str">
        <f>$J$191</f>
        <v>SHASHANK MACHERLA THEERTHA </v>
      </c>
      <c r="Q198" s="73"/>
      <c r="R198" s="52"/>
    </row>
    <row r="199" s="5" customFormat="1" ht="9.6" customHeight="1" spans="1:18">
      <c r="A199" s="42" t="s">
        <v>470</v>
      </c>
      <c r="B199" s="43"/>
      <c r="C199" s="43">
        <f>[2]Sheet1!K33</f>
        <v>264</v>
      </c>
      <c r="D199" s="44">
        <f>[2]Sheet1!L33</f>
        <v>0</v>
      </c>
      <c r="E199" s="43" t="str">
        <f>[2]Sheet1!M33</f>
        <v>AJAY  RADHAKRISHNAN</v>
      </c>
      <c r="F199" s="43">
        <f>[2]Sheet1!N33</f>
        <v>423776</v>
      </c>
      <c r="G199" s="43" t="str">
        <f>[2]Sheet1!O33</f>
        <v>(KA)</v>
      </c>
      <c r="H199" s="43">
        <f>[2]Sheet1!P33</f>
        <v>0</v>
      </c>
      <c r="I199" s="46"/>
      <c r="J199" s="59" t="str">
        <f>$E$199</f>
        <v>AJAY  RADHAKRISHNAN</v>
      </c>
      <c r="K199" s="48"/>
      <c r="L199" s="49"/>
      <c r="M199" s="50"/>
      <c r="N199" s="49"/>
      <c r="O199" s="62"/>
      <c r="P199" s="61" t="s">
        <v>217</v>
      </c>
      <c r="Q199" s="74"/>
      <c r="R199" s="52"/>
    </row>
    <row r="200" s="5" customFormat="1" ht="9.6" customHeight="1" spans="1:18">
      <c r="A200" s="54" t="s">
        <v>471</v>
      </c>
      <c r="B200" s="43"/>
      <c r="C200" s="43" t="str">
        <f>IF($D200="","",VLOOKUP($D200,'[1]Boys Si Main Draw Prep'!$A$7:$P$134,16))</f>
        <v/>
      </c>
      <c r="D200" s="44"/>
      <c r="E200" s="43" t="s">
        <v>104</v>
      </c>
      <c r="F200" s="43" t="str">
        <f>IF($D200="","",VLOOKUP($D200,'[1]Boys Si Main Draw Prep'!$A$7:$P$134,3))</f>
        <v/>
      </c>
      <c r="G200" s="43"/>
      <c r="H200" s="43" t="str">
        <f>IF($D200="","",VLOOKUP($D200,'[1]Boys Si Main Draw Prep'!$A$7:$P$134,4))</f>
        <v/>
      </c>
      <c r="I200" s="55"/>
      <c r="J200" s="56"/>
      <c r="K200" s="57"/>
      <c r="L200" s="59" t="str">
        <f>$J$201</f>
        <v>REHAAN THEODORE</v>
      </c>
      <c r="M200" s="48"/>
      <c r="N200" s="49"/>
      <c r="O200" s="62"/>
      <c r="P200" s="49"/>
      <c r="Q200" s="74"/>
      <c r="R200" s="52"/>
    </row>
    <row r="201" s="5" customFormat="1" ht="9.6" customHeight="1" spans="1:18">
      <c r="A201" s="42" t="s">
        <v>472</v>
      </c>
      <c r="B201" s="43"/>
      <c r="C201" s="43" t="str">
        <f>IF($D201="","",VLOOKUP($D201,'[1]Boys Si Main Draw Prep'!$A$7:$P$134,16))</f>
        <v/>
      </c>
      <c r="D201" s="44"/>
      <c r="E201" s="43" t="str">
        <f>[2]Sheet1!M80</f>
        <v>REHAAN THEODORE</v>
      </c>
      <c r="F201" s="43">
        <f>[2]Sheet1!N80</f>
        <v>440035</v>
      </c>
      <c r="G201" s="43">
        <f>[2]Sheet1!O80</f>
        <v>0</v>
      </c>
      <c r="H201" s="43" t="s">
        <v>402</v>
      </c>
      <c r="I201" s="46"/>
      <c r="J201" s="59" t="str">
        <f>$E$201</f>
        <v>REHAAN THEODORE</v>
      </c>
      <c r="K201" s="60"/>
      <c r="L201" s="61" t="s">
        <v>68</v>
      </c>
      <c r="M201" s="62"/>
      <c r="N201" s="49"/>
      <c r="O201" s="62"/>
      <c r="P201" s="49"/>
      <c r="Q201" s="74"/>
      <c r="R201" s="52"/>
    </row>
    <row r="202" s="5" customFormat="1" ht="9.6" customHeight="1" spans="1:18">
      <c r="A202" s="54" t="s">
        <v>473</v>
      </c>
      <c r="B202" s="43"/>
      <c r="C202" s="43" t="str">
        <f>IF($D202="","",VLOOKUP($D202,'[1]Boys Si Main Draw Prep'!$A$7:$P$134,16))</f>
        <v/>
      </c>
      <c r="D202" s="44"/>
      <c r="E202" s="43" t="s">
        <v>104</v>
      </c>
      <c r="F202" s="43" t="str">
        <f>IF($D202="","",VLOOKUP($D202,'[1]Boys Si Main Draw Prep'!$A$7:$P$134,3))</f>
        <v/>
      </c>
      <c r="G202" s="43"/>
      <c r="H202" s="43" t="str">
        <f>IF($D202="","",VLOOKUP($D202,'[1]Boys Si Main Draw Prep'!$A$7:$P$134,4))</f>
        <v/>
      </c>
      <c r="I202" s="55"/>
      <c r="J202" s="56"/>
      <c r="K202" s="63"/>
      <c r="L202" s="64" t="s">
        <v>65</v>
      </c>
      <c r="M202" s="65"/>
      <c r="N202" s="59" t="str">
        <f>$J$201</f>
        <v>REHAAN THEODORE</v>
      </c>
      <c r="O202" s="70"/>
      <c r="P202" s="49"/>
      <c r="Q202" s="74"/>
      <c r="R202" s="52"/>
    </row>
    <row r="203" s="5" customFormat="1" ht="9.6" customHeight="1" spans="1:18">
      <c r="A203" s="42" t="s">
        <v>474</v>
      </c>
      <c r="B203" s="43"/>
      <c r="C203" s="43">
        <f>[2]Sheet1!K44</f>
        <v>336</v>
      </c>
      <c r="D203" s="44">
        <f>[2]Sheet1!L44</f>
        <v>0</v>
      </c>
      <c r="E203" s="43" t="str">
        <f>[2]Sheet1!M44</f>
        <v>PREETHAM GANESH A S</v>
      </c>
      <c r="F203" s="43">
        <f>[2]Sheet1!N44</f>
        <v>433016</v>
      </c>
      <c r="G203" s="43" t="str">
        <f>[2]Sheet1!O44</f>
        <v>(KA)</v>
      </c>
      <c r="H203" s="43">
        <f>[2]Sheet1!P44</f>
        <v>0</v>
      </c>
      <c r="I203" s="46"/>
      <c r="J203" s="59" t="str">
        <f>$E$204</f>
        <v>VEENISH A</v>
      </c>
      <c r="K203" s="48"/>
      <c r="L203" s="66"/>
      <c r="M203" s="67"/>
      <c r="N203" s="61" t="s">
        <v>68</v>
      </c>
      <c r="O203" s="50"/>
      <c r="P203" s="49"/>
      <c r="Q203" s="74"/>
      <c r="R203" s="52"/>
    </row>
    <row r="204" s="5" customFormat="1" ht="9.6" customHeight="1" spans="1:18">
      <c r="A204" s="54" t="s">
        <v>475</v>
      </c>
      <c r="B204" s="43"/>
      <c r="C204" s="43" t="str">
        <f>IF($D204="","",VLOOKUP($D204,'[1]Boys Si Main Draw Prep'!$A$7:$P$134,16))</f>
        <v/>
      </c>
      <c r="D204" s="44"/>
      <c r="E204" s="43" t="str">
        <f>[2]Sheet1!M135</f>
        <v>VEENISH A</v>
      </c>
      <c r="F204" s="43">
        <f>[2]Sheet1!N135</f>
        <v>450273</v>
      </c>
      <c r="G204" s="43">
        <f>[2]Sheet1!O135</f>
        <v>0</v>
      </c>
      <c r="H204" s="43" t="s">
        <v>402</v>
      </c>
      <c r="I204" s="55"/>
      <c r="J204" s="61" t="s">
        <v>476</v>
      </c>
      <c r="K204" s="57"/>
      <c r="L204" s="59" t="str">
        <f>$E$204</f>
        <v>VEENISH A</v>
      </c>
      <c r="M204" s="69"/>
      <c r="N204" s="49"/>
      <c r="O204" s="50"/>
      <c r="P204" s="49"/>
      <c r="Q204" s="74"/>
      <c r="R204" s="52"/>
    </row>
    <row r="205" s="5" customFormat="1" ht="9.6" customHeight="1" spans="1:18">
      <c r="A205" s="42" t="s">
        <v>477</v>
      </c>
      <c r="B205" s="43"/>
      <c r="C205" s="43" t="str">
        <f>IF($D205="","",VLOOKUP($D205,'[1]Boys Si Main Draw Prep'!$A$7:$P$134,16))</f>
        <v/>
      </c>
      <c r="D205" s="44"/>
      <c r="E205" s="43" t="s">
        <v>104</v>
      </c>
      <c r="F205" s="43" t="str">
        <f>IF($D205="","",VLOOKUP($D205,'[1]Boys Si Main Draw Prep'!$A$7:$P$134,3))</f>
        <v/>
      </c>
      <c r="G205" s="43"/>
      <c r="H205" s="43" t="str">
        <f>IF($D205="","",VLOOKUP($D205,'[1]Boys Si Main Draw Prep'!$A$7:$P$134,4))</f>
        <v/>
      </c>
      <c r="I205" s="46"/>
      <c r="J205" s="59" t="str">
        <f>$E$206</f>
        <v>KIRAN KUMAR SAKE</v>
      </c>
      <c r="K205" s="70"/>
      <c r="L205" s="61" t="s">
        <v>296</v>
      </c>
      <c r="M205" s="63"/>
      <c r="N205" s="49"/>
      <c r="O205" s="50"/>
      <c r="P205" s="49"/>
      <c r="Q205" s="74"/>
      <c r="R205" s="52"/>
    </row>
    <row r="206" s="5" customFormat="1" ht="9.6" customHeight="1" spans="1:18">
      <c r="A206" s="54" t="s">
        <v>478</v>
      </c>
      <c r="B206" s="43"/>
      <c r="C206" s="43" t="str">
        <f>IF($D206="","",VLOOKUP($D206,'[1]Boys Si Main Draw Prep'!$A$7:$P$134,16))</f>
        <v/>
      </c>
      <c r="D206" s="44"/>
      <c r="E206" s="43" t="str">
        <f>[2]Sheet1!M63</f>
        <v>KIRAN KUMAR SAKE</v>
      </c>
      <c r="F206" s="45">
        <f>[2]Sheet1!N63</f>
        <v>451091</v>
      </c>
      <c r="G206" s="45">
        <f>[2]Sheet1!O63</f>
        <v>0</v>
      </c>
      <c r="H206" s="45" t="s">
        <v>422</v>
      </c>
      <c r="I206" s="55"/>
      <c r="J206" s="56"/>
      <c r="K206" s="50"/>
      <c r="L206" s="71"/>
      <c r="M206" s="72"/>
      <c r="N206" s="71"/>
      <c r="O206" s="63"/>
      <c r="P206" s="47" t="str">
        <f>$J$191</f>
        <v>SHASHANK MACHERLA THEERTHA </v>
      </c>
      <c r="Q206" s="76"/>
      <c r="R206" s="52"/>
    </row>
    <row r="207" s="5" customFormat="1" ht="9.6" customHeight="1" spans="1:18">
      <c r="A207" s="42" t="s">
        <v>479</v>
      </c>
      <c r="B207" s="43"/>
      <c r="C207" s="43" t="str">
        <f>IF($D207="","",VLOOKUP($D207,'[1]Boys Si Main Draw Prep'!$A$7:$P$134,16))</f>
        <v/>
      </c>
      <c r="D207" s="44"/>
      <c r="E207" s="43" t="str">
        <f>[2]Sheet1!M152</f>
        <v>PAWAN SIDDHARTH</v>
      </c>
      <c r="F207" s="45">
        <f>[2]Sheet1!N152</f>
        <v>449079</v>
      </c>
      <c r="G207" s="45">
        <f>[2]Sheet1!O152</f>
        <v>0</v>
      </c>
      <c r="H207" s="43" t="s">
        <v>402</v>
      </c>
      <c r="I207" s="46"/>
      <c r="J207" s="59" t="str">
        <f>$E$207</f>
        <v>PAWAN SIDDHARTH</v>
      </c>
      <c r="K207" s="48"/>
      <c r="L207" s="49"/>
      <c r="M207" s="50"/>
      <c r="N207" s="49"/>
      <c r="O207" s="50"/>
      <c r="P207" s="61" t="s">
        <v>217</v>
      </c>
      <c r="Q207" s="74"/>
      <c r="R207" s="52"/>
    </row>
    <row r="208" s="5" customFormat="1" ht="9.6" customHeight="1" spans="1:18">
      <c r="A208" s="54" t="s">
        <v>480</v>
      </c>
      <c r="B208" s="43"/>
      <c r="C208" s="43" t="str">
        <f>IF($D208="","",VLOOKUP($D208,'[1]Boys Si Main Draw Prep'!$A$7:$P$134,16))</f>
        <v/>
      </c>
      <c r="D208" s="44"/>
      <c r="E208" s="43" t="s">
        <v>104</v>
      </c>
      <c r="F208" s="43" t="str">
        <f>IF($D208="","",VLOOKUP($D208,'[1]Boys Si Main Draw Prep'!$A$7:$P$134,3))</f>
        <v/>
      </c>
      <c r="G208" s="43"/>
      <c r="H208" s="43" t="str">
        <f>IF($D208="","",VLOOKUP($D208,'[1]Boys Si Main Draw Prep'!$A$7:$P$134,4))</f>
        <v/>
      </c>
      <c r="I208" s="55"/>
      <c r="J208" s="56"/>
      <c r="K208" s="57"/>
      <c r="L208" s="59" t="str">
        <f>$E$209</f>
        <v>FAZAL ALI MEER</v>
      </c>
      <c r="M208" s="48"/>
      <c r="N208" s="49"/>
      <c r="O208" s="50"/>
      <c r="P208" s="49"/>
      <c r="Q208" s="74"/>
      <c r="R208" s="52"/>
    </row>
    <row r="209" s="5" customFormat="1" ht="9.6" customHeight="1" spans="1:18">
      <c r="A209" s="42" t="s">
        <v>481</v>
      </c>
      <c r="B209" s="43"/>
      <c r="C209" s="43">
        <f>[2]Sheet1!K32</f>
        <v>247</v>
      </c>
      <c r="D209" s="44">
        <f>[2]Sheet1!L32</f>
        <v>0</v>
      </c>
      <c r="E209" s="43" t="str">
        <f>[2]Sheet1!M32</f>
        <v>FAZAL ALI MEER</v>
      </c>
      <c r="F209" s="43">
        <f>[2]Sheet1!N32</f>
        <v>429789</v>
      </c>
      <c r="G209" s="43" t="str">
        <f>[2]Sheet1!O32</f>
        <v>(TN)</v>
      </c>
      <c r="H209" s="43">
        <f>[2]Sheet1!P32</f>
        <v>0</v>
      </c>
      <c r="I209" s="46"/>
      <c r="J209" s="59" t="str">
        <f>$E$209</f>
        <v>FAZAL ALI MEER</v>
      </c>
      <c r="K209" s="60"/>
      <c r="L209" s="61" t="s">
        <v>196</v>
      </c>
      <c r="M209" s="62"/>
      <c r="N209" s="49"/>
      <c r="O209" s="50"/>
      <c r="P209" s="49"/>
      <c r="Q209" s="74"/>
      <c r="R209" s="52"/>
    </row>
    <row r="210" s="5" customFormat="1" ht="9.6" customHeight="1" spans="1:18">
      <c r="A210" s="54" t="s">
        <v>482</v>
      </c>
      <c r="B210" s="43"/>
      <c r="C210" s="43" t="str">
        <f>IF($D210="","",VLOOKUP($D210,'[1]Boys Si Main Draw Prep'!$A$7:$P$134,16))</f>
        <v/>
      </c>
      <c r="D210" s="44"/>
      <c r="E210" s="43" t="str">
        <f>[2]Sheet1!M131</f>
        <v>HIRITHEKESH S</v>
      </c>
      <c r="F210" s="43">
        <f>[2]Sheet1!N131</f>
        <v>441362</v>
      </c>
      <c r="G210" s="43">
        <f>[2]Sheet1!O131</f>
        <v>0</v>
      </c>
      <c r="H210" s="43" t="s">
        <v>402</v>
      </c>
      <c r="I210" s="55"/>
      <c r="J210" s="61" t="s">
        <v>296</v>
      </c>
      <c r="K210" s="63"/>
      <c r="L210" s="64" t="s">
        <v>65</v>
      </c>
      <c r="M210" s="65"/>
      <c r="N210" s="59" t="str">
        <f>$E$209</f>
        <v>FAZAL ALI MEER</v>
      </c>
      <c r="O210" s="48"/>
      <c r="P210" s="49"/>
      <c r="Q210" s="74"/>
      <c r="R210" s="52"/>
    </row>
    <row r="211" s="5" customFormat="1" ht="9.6" customHeight="1" spans="1:18">
      <c r="A211" s="42" t="s">
        <v>483</v>
      </c>
      <c r="B211" s="43"/>
      <c r="C211" s="43" t="str">
        <f>IF($D211="","",VLOOKUP($D211,'[1]Boys Si Main Draw Prep'!$A$7:$P$134,16))</f>
        <v/>
      </c>
      <c r="D211" s="44"/>
      <c r="E211" s="43" t="s">
        <v>104</v>
      </c>
      <c r="F211" s="43" t="str">
        <f>IF($D211="","",VLOOKUP($D211,'[1]Boys Si Main Draw Prep'!$A$7:$P$134,3))</f>
        <v/>
      </c>
      <c r="G211" s="43"/>
      <c r="H211" s="43" t="str">
        <f>IF($D211="","",VLOOKUP($D211,'[1]Boys Si Main Draw Prep'!$A$7:$P$134,4))</f>
        <v/>
      </c>
      <c r="I211" s="46"/>
      <c r="J211" s="59" t="str">
        <f>$E$212</f>
        <v>HARSHAD NANDAKUMAR</v>
      </c>
      <c r="K211" s="48"/>
      <c r="L211" s="66"/>
      <c r="M211" s="67"/>
      <c r="N211" s="61" t="s">
        <v>254</v>
      </c>
      <c r="O211" s="68"/>
      <c r="P211" s="49"/>
      <c r="Q211" s="74"/>
      <c r="R211" s="52"/>
    </row>
    <row r="212" s="5" customFormat="1" ht="9.6" customHeight="1" spans="1:18">
      <c r="A212" s="54" t="s">
        <v>484</v>
      </c>
      <c r="B212" s="43"/>
      <c r="C212" s="43" t="str">
        <f>IF($D212="","",VLOOKUP($D212,'[1]Boys Si Main Draw Prep'!$A$7:$P$134,16))</f>
        <v/>
      </c>
      <c r="D212" s="44"/>
      <c r="E212" s="43" t="str">
        <f>[2]Sheet1!M138</f>
        <v>HARSHAD NANDAKUMAR</v>
      </c>
      <c r="F212" s="43">
        <f>[2]Sheet1!N138</f>
        <v>427923</v>
      </c>
      <c r="G212" s="43">
        <f>[2]Sheet1!O138</f>
        <v>0</v>
      </c>
      <c r="H212" s="43" t="s">
        <v>402</v>
      </c>
      <c r="I212" s="55"/>
      <c r="J212" s="56"/>
      <c r="K212" s="57"/>
      <c r="L212" s="59" t="str">
        <f>$J$211</f>
        <v>HARSHAD NANDAKUMAR</v>
      </c>
      <c r="M212" s="69"/>
      <c r="N212" s="49"/>
      <c r="O212" s="62"/>
      <c r="P212" s="49"/>
      <c r="Q212" s="74"/>
      <c r="R212" s="52"/>
    </row>
    <row r="213" s="5" customFormat="1" ht="9.6" customHeight="1" spans="1:18">
      <c r="A213" s="42" t="s">
        <v>485</v>
      </c>
      <c r="B213" s="43"/>
      <c r="C213" s="43" t="str">
        <f>IF($D213="","",VLOOKUP($D213,'[1]Boys Si Main Draw Prep'!$A$7:$P$134,16))</f>
        <v/>
      </c>
      <c r="D213" s="44"/>
      <c r="E213" s="43" t="str">
        <f>[2]Sheet1!M160</f>
        <v>BRUHANUDDIN</v>
      </c>
      <c r="F213" s="43">
        <f>[2]Sheet1!N160</f>
        <v>447275</v>
      </c>
      <c r="G213" s="43">
        <f>[2]Sheet1!O160</f>
        <v>0</v>
      </c>
      <c r="H213" s="43" t="s">
        <v>402</v>
      </c>
      <c r="I213" s="46"/>
      <c r="J213" s="59" t="str">
        <f>$E$213</f>
        <v>BRUHANUDDIN</v>
      </c>
      <c r="K213" s="70"/>
      <c r="L213" s="61" t="s">
        <v>217</v>
      </c>
      <c r="M213" s="63"/>
      <c r="N213" s="49"/>
      <c r="O213" s="62"/>
      <c r="P213" s="49"/>
      <c r="Q213" s="74"/>
      <c r="R213" s="52"/>
    </row>
    <row r="214" s="5" customFormat="1" ht="9.6" customHeight="1" spans="1:18">
      <c r="A214" s="54" t="s">
        <v>486</v>
      </c>
      <c r="B214" s="43"/>
      <c r="C214" s="43" t="str">
        <f>IF($D214="","",VLOOKUP($D214,'[1]Boys Si Main Draw Prep'!$A$7:$P$134,16))</f>
        <v/>
      </c>
      <c r="D214" s="44"/>
      <c r="E214" s="43" t="s">
        <v>104</v>
      </c>
      <c r="F214" s="43" t="str">
        <f>IF($D214="","",VLOOKUP($D214,'[1]Boys Si Main Draw Prep'!$A$7:$P$134,3))</f>
        <v/>
      </c>
      <c r="G214" s="43"/>
      <c r="H214" s="43" t="str">
        <f>IF($D214="","",VLOOKUP($D214,'[1]Boys Si Main Draw Prep'!$A$7:$P$134,4))</f>
        <v/>
      </c>
      <c r="I214" s="55"/>
      <c r="J214" s="56"/>
      <c r="K214" s="50"/>
      <c r="L214" s="71"/>
      <c r="M214" s="72"/>
      <c r="N214" s="64" t="s">
        <v>65</v>
      </c>
      <c r="O214" s="65"/>
      <c r="P214" s="59" t="str">
        <f>$E$209</f>
        <v>FAZAL ALI MEER</v>
      </c>
      <c r="Q214" s="76"/>
      <c r="R214" s="52"/>
    </row>
    <row r="215" s="5" customFormat="1" ht="9.6" customHeight="1" spans="1:18">
      <c r="A215" s="42" t="s">
        <v>487</v>
      </c>
      <c r="B215" s="43"/>
      <c r="C215" s="43" t="str">
        <f>IF($D215="","",VLOOKUP($D215,'[1]Boys Si Main Draw Prep'!$A$7:$P$134,16))</f>
        <v/>
      </c>
      <c r="D215" s="44"/>
      <c r="E215" s="43" t="str">
        <f>[2]Sheet1!M69</f>
        <v>KARTHICKRAJA ETTIYANNAN</v>
      </c>
      <c r="F215" s="43">
        <f>[2]Sheet1!N69</f>
        <v>448717</v>
      </c>
      <c r="G215" s="43">
        <f>[2]Sheet1!O69</f>
        <v>0</v>
      </c>
      <c r="H215" s="43" t="s">
        <v>402</v>
      </c>
      <c r="I215" s="46"/>
      <c r="J215" s="59" t="str">
        <f>$E$216</f>
        <v>SANJIV KT</v>
      </c>
      <c r="K215" s="48"/>
      <c r="L215" s="49"/>
      <c r="M215" s="50"/>
      <c r="N215" s="49"/>
      <c r="O215" s="62"/>
      <c r="P215" s="61" t="s">
        <v>243</v>
      </c>
      <c r="Q215" s="71"/>
      <c r="R215" s="52"/>
    </row>
    <row r="216" s="5" customFormat="1" ht="9.6" customHeight="1" spans="1:18">
      <c r="A216" s="54" t="s">
        <v>488</v>
      </c>
      <c r="B216" s="43"/>
      <c r="C216" s="43" t="str">
        <f>IF($D216="","",VLOOKUP($D216,'[1]Boys Si Main Draw Prep'!$A$7:$P$134,16))</f>
        <v/>
      </c>
      <c r="D216" s="44"/>
      <c r="E216" s="43" t="str">
        <f>[2]Sheet1!M151</f>
        <v>SANJIV KT</v>
      </c>
      <c r="F216" s="43">
        <f>[2]Sheet1!N151</f>
        <v>445563</v>
      </c>
      <c r="G216" s="43">
        <f>[2]Sheet1!O151</f>
        <v>0</v>
      </c>
      <c r="H216" s="43" t="s">
        <v>402</v>
      </c>
      <c r="I216" s="55"/>
      <c r="J216" s="61" t="s">
        <v>234</v>
      </c>
      <c r="K216" s="57"/>
      <c r="L216" s="59" t="str">
        <f>$E$218</f>
        <v>SHRIKAR JAYARAMAN</v>
      </c>
      <c r="M216" s="48"/>
      <c r="N216" s="49"/>
      <c r="O216" s="62"/>
      <c r="P216" s="49"/>
      <c r="Q216" s="71"/>
      <c r="R216" s="52"/>
    </row>
    <row r="217" s="5" customFormat="1" ht="9.6" customHeight="1" spans="1:18">
      <c r="A217" s="42" t="s">
        <v>489</v>
      </c>
      <c r="B217" s="43"/>
      <c r="C217" s="43" t="str">
        <f>IF($D217="","",VLOOKUP($D217,'[1]Boys Si Main Draw Prep'!$A$7:$P$134,16))</f>
        <v/>
      </c>
      <c r="D217" s="44"/>
      <c r="E217" s="43" t="s">
        <v>104</v>
      </c>
      <c r="F217" s="43" t="str">
        <f>IF($D217="","",VLOOKUP($D217,'[1]Boys Si Main Draw Prep'!$A$7:$P$134,3))</f>
        <v/>
      </c>
      <c r="G217" s="43"/>
      <c r="H217" s="43" t="str">
        <f>IF($D217="","",VLOOKUP($D217,'[1]Boys Si Main Draw Prep'!$A$7:$P$134,4))</f>
        <v/>
      </c>
      <c r="I217" s="46"/>
      <c r="J217" s="59" t="str">
        <f>$E$218</f>
        <v>SHRIKAR JAYARAMAN</v>
      </c>
      <c r="K217" s="60"/>
      <c r="L217" s="61" t="s">
        <v>220</v>
      </c>
      <c r="M217" s="62"/>
      <c r="N217" s="49"/>
      <c r="O217" s="62"/>
      <c r="P217" s="49"/>
      <c r="Q217" s="71"/>
      <c r="R217" s="52"/>
    </row>
    <row r="218" s="5" customFormat="1" ht="9.6" customHeight="1" spans="1:18">
      <c r="A218" s="54" t="s">
        <v>490</v>
      </c>
      <c r="B218" s="43"/>
      <c r="C218" s="43">
        <f>[2]Sheet1!K31</f>
        <v>230</v>
      </c>
      <c r="D218" s="44">
        <f>[2]Sheet1!L31</f>
        <v>0</v>
      </c>
      <c r="E218" s="43" t="str">
        <f>[2]Sheet1!M31</f>
        <v>SHRIKAR JAYARAMAN</v>
      </c>
      <c r="F218" s="43">
        <f>[2]Sheet1!N31</f>
        <v>418389</v>
      </c>
      <c r="G218" s="43" t="str">
        <f>[2]Sheet1!O31</f>
        <v>(TN)</v>
      </c>
      <c r="H218" s="43">
        <f>[2]Sheet1!P31</f>
        <v>0</v>
      </c>
      <c r="I218" s="55"/>
      <c r="J218" s="56"/>
      <c r="K218" s="63"/>
      <c r="L218" s="64" t="s">
        <v>65</v>
      </c>
      <c r="M218" s="65"/>
      <c r="N218" s="47" t="str">
        <f>$J$221</f>
        <v>NITHILAN ERIC</v>
      </c>
      <c r="O218" s="70"/>
      <c r="P218" s="49"/>
      <c r="Q218" s="71"/>
      <c r="R218" s="52"/>
    </row>
    <row r="219" s="5" customFormat="1" ht="9.6" customHeight="1" spans="1:18">
      <c r="A219" s="42" t="s">
        <v>491</v>
      </c>
      <c r="B219" s="43"/>
      <c r="C219" s="43" t="str">
        <f>IF($D219="","",VLOOKUP($D219,'[1]Boys Si Main Draw Prep'!$A$7:$P$134,16))</f>
        <v/>
      </c>
      <c r="D219" s="44"/>
      <c r="E219" s="43" t="s">
        <v>104</v>
      </c>
      <c r="F219" s="43" t="str">
        <f>IF($D219="","",VLOOKUP($D219,'[1]Boys Si Main Draw Prep'!$A$7:$P$134,3))</f>
        <v/>
      </c>
      <c r="G219" s="43"/>
      <c r="H219" s="43" t="str">
        <f>IF($D219="","",VLOOKUP($D219,'[1]Boys Si Main Draw Prep'!$A$7:$P$134,4))</f>
        <v/>
      </c>
      <c r="I219" s="46"/>
      <c r="J219" s="59" t="str">
        <f>$E$220</f>
        <v>ADHAVAN THAMILARASU</v>
      </c>
      <c r="K219" s="48"/>
      <c r="L219" s="66"/>
      <c r="M219" s="67"/>
      <c r="N219" s="61" t="s">
        <v>187</v>
      </c>
      <c r="O219" s="50"/>
      <c r="P219" s="49"/>
      <c r="Q219" s="49"/>
      <c r="R219" s="52"/>
    </row>
    <row r="220" s="5" customFormat="1" ht="9.6" customHeight="1" spans="1:18">
      <c r="A220" s="54" t="s">
        <v>492</v>
      </c>
      <c r="B220" s="43"/>
      <c r="C220" s="43" t="str">
        <f>IF($D220="","",VLOOKUP($D220,'[1]Boys Si Main Draw Prep'!$A$7:$P$134,16))</f>
        <v/>
      </c>
      <c r="D220" s="44"/>
      <c r="E220" s="43" t="str">
        <f>[2]Sheet1!M119</f>
        <v>ADHAVAN THAMILARASU</v>
      </c>
      <c r="F220" s="43">
        <f>[2]Sheet1!N119</f>
        <v>433577</v>
      </c>
      <c r="G220" s="43">
        <f>[2]Sheet1!O119</f>
        <v>0</v>
      </c>
      <c r="H220" s="43" t="s">
        <v>402</v>
      </c>
      <c r="I220" s="55"/>
      <c r="J220" s="56"/>
      <c r="K220" s="57"/>
      <c r="L220" s="47" t="str">
        <f>$J$221</f>
        <v>NITHILAN ERIC</v>
      </c>
      <c r="M220" s="69"/>
      <c r="N220" s="49"/>
      <c r="O220" s="50"/>
      <c r="P220" s="49"/>
      <c r="Q220" s="49"/>
      <c r="R220" s="52"/>
    </row>
    <row r="221" s="5" customFormat="1" ht="9.6" customHeight="1" spans="1:18">
      <c r="A221" s="42" t="s">
        <v>493</v>
      </c>
      <c r="B221" s="43"/>
      <c r="C221" s="43" t="str">
        <f>IF($D221="","",VLOOKUP($D221,'[1]Boys Si Main Draw Prep'!$A$7:$P$134,16))</f>
        <v/>
      </c>
      <c r="D221" s="44"/>
      <c r="E221" s="43" t="s">
        <v>104</v>
      </c>
      <c r="F221" s="43" t="str">
        <f>IF($D221="","",VLOOKUP($D221,'[1]Boys Si Main Draw Prep'!$A$7:$P$134,3))</f>
        <v/>
      </c>
      <c r="G221" s="43"/>
      <c r="H221" s="43" t="str">
        <f>IF($D221="","",VLOOKUP($D221,'[1]Boys Si Main Draw Prep'!$A$7:$P$134,4))</f>
        <v/>
      </c>
      <c r="I221" s="46"/>
      <c r="J221" s="47" t="str">
        <f>$E$222</f>
        <v>NITHILAN ERIC</v>
      </c>
      <c r="K221" s="70"/>
      <c r="L221" s="61" t="s">
        <v>295</v>
      </c>
      <c r="M221" s="63"/>
      <c r="N221" s="49"/>
      <c r="O221" s="50"/>
      <c r="P221" s="49"/>
      <c r="Q221" s="49"/>
      <c r="R221" s="52"/>
    </row>
    <row r="222" s="5" customFormat="1" ht="9.6" customHeight="1" spans="1:18">
      <c r="A222" s="54" t="s">
        <v>494</v>
      </c>
      <c r="B222" s="43"/>
      <c r="C222" s="43">
        <f>[2]Sheet1!K9</f>
        <v>120</v>
      </c>
      <c r="D222" s="44">
        <v>9</v>
      </c>
      <c r="E222" s="45" t="str">
        <f>[2]Sheet1!M9</f>
        <v>NITHILAN ERIC</v>
      </c>
      <c r="F222" s="45">
        <f>[2]Sheet1!N9</f>
        <v>416657</v>
      </c>
      <c r="G222" s="45" t="str">
        <f>[2]Sheet1!O9</f>
        <v>(KA)</v>
      </c>
      <c r="H222" s="45">
        <f>[2]Sheet1!P9</f>
        <v>0</v>
      </c>
      <c r="I222" s="55"/>
      <c r="J222" s="56"/>
      <c r="K222" s="50"/>
      <c r="L222" s="71"/>
      <c r="M222" s="72"/>
      <c r="N222" s="71"/>
      <c r="O222" s="63"/>
      <c r="P222" s="49"/>
      <c r="Q222" s="49"/>
      <c r="R222" s="52"/>
    </row>
    <row r="223" s="5" customFormat="1" ht="3" customHeight="1" spans="1:18">
      <c r="A223" s="80"/>
      <c r="B223" s="81"/>
      <c r="C223" s="81"/>
      <c r="D223" s="82"/>
      <c r="E223" s="83"/>
      <c r="F223" s="83"/>
      <c r="G223" s="84"/>
      <c r="H223" s="83"/>
      <c r="I223" s="85"/>
      <c r="J223" s="86"/>
      <c r="K223" s="87"/>
      <c r="L223" s="86"/>
      <c r="M223" s="88"/>
      <c r="N223" s="86"/>
      <c r="O223" s="87"/>
      <c r="P223" s="86"/>
      <c r="Q223" s="86"/>
      <c r="R223" s="52"/>
    </row>
    <row r="224" s="6" customFormat="1" ht="10.5" customHeight="1" spans="1:18">
      <c r="A224" s="89" t="s">
        <v>76</v>
      </c>
      <c r="B224" s="90"/>
      <c r="C224" s="91"/>
      <c r="D224" s="92" t="s">
        <v>77</v>
      </c>
      <c r="E224" s="93" t="s">
        <v>179</v>
      </c>
      <c r="F224" s="92" t="s">
        <v>77</v>
      </c>
      <c r="G224" s="94" t="s">
        <v>179</v>
      </c>
      <c r="H224" s="95"/>
      <c r="I224" s="92" t="s">
        <v>77</v>
      </c>
      <c r="J224" s="96" t="s">
        <v>180</v>
      </c>
      <c r="K224" s="97"/>
      <c r="L224" s="96" t="s">
        <v>80</v>
      </c>
      <c r="M224" s="98"/>
      <c r="N224" s="99" t="s">
        <v>81</v>
      </c>
      <c r="O224" s="99"/>
      <c r="P224" s="100"/>
      <c r="Q224" s="101"/>
    </row>
    <row r="225" s="6" customFormat="1" ht="9" customHeight="1" spans="1:18">
      <c r="A225" s="102" t="s">
        <v>83</v>
      </c>
      <c r="B225" s="103"/>
      <c r="C225" s="104"/>
      <c r="D225" s="105">
        <v>1</v>
      </c>
      <c r="E225" s="106" t="str">
        <f>IF(D225&gt;$Q$80,,UPPER(VLOOKUP(D225,'[1]Boys Si Main Draw Prep'!$A$7:$R$134,2)))</f>
        <v>JATIN NAIN</v>
      </c>
      <c r="F225" s="105">
        <v>9</v>
      </c>
      <c r="G225" s="107">
        <f>IF(F225&gt;$Q$80,,UPPER(VLOOKUP(F225,'[1]Boys Si Main Draw Prep'!$A$7:$R$134,2)))</f>
        <v>0</v>
      </c>
      <c r="H225" s="108"/>
      <c r="I225" s="109" t="s">
        <v>84</v>
      </c>
      <c r="J225" s="103"/>
      <c r="K225" s="110"/>
      <c r="L225" s="103"/>
      <c r="M225" s="111"/>
      <c r="N225" s="112" t="s">
        <v>181</v>
      </c>
      <c r="O225" s="113"/>
      <c r="P225" s="113"/>
      <c r="Q225" s="114"/>
    </row>
    <row r="226" s="6" customFormat="1" ht="9" customHeight="1" spans="1:18">
      <c r="A226" s="102" t="s">
        <v>86</v>
      </c>
      <c r="B226" s="103"/>
      <c r="C226" s="104"/>
      <c r="D226" s="105">
        <v>2</v>
      </c>
      <c r="E226" s="106" t="str">
        <f>IF(D226&gt;$Q$80,,UPPER(VLOOKUP(D226,'[1]Boys Si Main Draw Prep'!$A$7:$R$134,2)))</f>
        <v>OGES THEYJO JAYA PRAKASH</v>
      </c>
      <c r="F226" s="105">
        <v>10</v>
      </c>
      <c r="G226" s="107">
        <f>IF(F226&gt;$Q$80,,UPPER(VLOOKUP(F226,'[1]Boys Si Main Draw Prep'!$A$7:$R$134,2)))</f>
        <v>0</v>
      </c>
      <c r="H226" s="108"/>
      <c r="I226" s="109" t="s">
        <v>88</v>
      </c>
      <c r="J226" s="103"/>
      <c r="K226" s="110"/>
      <c r="L226" s="103"/>
      <c r="M226" s="111"/>
      <c r="N226" s="115"/>
      <c r="O226" s="116"/>
      <c r="P226" s="117"/>
      <c r="Q226" s="118"/>
    </row>
    <row r="227" s="6" customFormat="1" ht="9" customHeight="1" spans="1:18">
      <c r="A227" s="119" t="s">
        <v>87</v>
      </c>
      <c r="B227" s="117"/>
      <c r="C227" s="120"/>
      <c r="D227" s="105">
        <v>3</v>
      </c>
      <c r="E227" s="106" t="str">
        <f>IF(D227&gt;$Q$80,,UPPER(VLOOKUP(D227,'[1]Boys Si Main Draw Prep'!$A$7:$R$134,2)))</f>
        <v>PRANAV DNYANESHWAR KORADE</v>
      </c>
      <c r="F227" s="105">
        <v>11</v>
      </c>
      <c r="G227" s="107">
        <f>IF(F227&gt;$Q$80,,UPPER(VLOOKUP(F227,'[1]Boys Si Main Draw Prep'!$A$7:$R$134,2)))</f>
        <v>0</v>
      </c>
      <c r="H227" s="108"/>
      <c r="I227" s="109" t="s">
        <v>92</v>
      </c>
      <c r="J227" s="103"/>
      <c r="K227" s="110"/>
      <c r="L227" s="103"/>
      <c r="M227" s="111"/>
      <c r="N227" s="112" t="s">
        <v>89</v>
      </c>
      <c r="O227" s="113"/>
      <c r="P227" s="113"/>
      <c r="Q227" s="114"/>
    </row>
    <row r="228" s="6" customFormat="1" ht="9" customHeight="1" spans="1:18">
      <c r="A228" s="121"/>
      <c r="B228" s="30"/>
      <c r="C228" s="122"/>
      <c r="D228" s="105">
        <v>4</v>
      </c>
      <c r="E228" s="106" t="str">
        <f>IF(D228&gt;$Q$80,,UPPER(VLOOKUP(D228,'[1]Boys Si Main Draw Prep'!$A$7:$R$134,2)))</f>
        <v>IRFAN HUSSAIN</v>
      </c>
      <c r="F228" s="105">
        <v>12</v>
      </c>
      <c r="G228" s="107">
        <f>IF(F228&gt;$Q$80,,UPPER(VLOOKUP(F228,'[1]Boys Si Main Draw Prep'!$A$7:$R$134,2)))</f>
        <v>0</v>
      </c>
      <c r="H228" s="108"/>
      <c r="I228" s="109" t="s">
        <v>96</v>
      </c>
      <c r="J228" s="103"/>
      <c r="K228" s="110"/>
      <c r="L228" s="103"/>
      <c r="M228" s="111"/>
      <c r="N228" s="103"/>
      <c r="O228" s="110"/>
      <c r="P228" s="103"/>
      <c r="Q228" s="123"/>
    </row>
    <row r="229" s="6" customFormat="1" ht="9" customHeight="1" spans="1:18">
      <c r="A229" s="124" t="s">
        <v>91</v>
      </c>
      <c r="B229" s="125"/>
      <c r="C229" s="126"/>
      <c r="D229" s="105">
        <v>5</v>
      </c>
      <c r="E229" s="106" t="str">
        <f>IF(D229&gt;$Q$80,,UPPER(VLOOKUP(D229,'[1]Boys Si Main Draw Prep'!$A$7:$R$134,2)))</f>
        <v>PRASAD INGALE</v>
      </c>
      <c r="F229" s="105">
        <v>13</v>
      </c>
      <c r="G229" s="107">
        <f>IF(F229&gt;$Q$80,,UPPER(VLOOKUP(F229,'[1]Boys Si Main Draw Prep'!$A$7:$R$134,2)))</f>
        <v>0</v>
      </c>
      <c r="H229" s="108"/>
      <c r="I229" s="109" t="s">
        <v>105</v>
      </c>
      <c r="J229" s="103"/>
      <c r="K229" s="110"/>
      <c r="L229" s="103"/>
      <c r="M229" s="111"/>
      <c r="N229" s="117"/>
      <c r="O229" s="116"/>
      <c r="P229" s="117"/>
      <c r="Q229" s="118"/>
    </row>
    <row r="230" s="6" customFormat="1" ht="9" customHeight="1" spans="1:18">
      <c r="A230" s="102" t="s">
        <v>83</v>
      </c>
      <c r="B230" s="103"/>
      <c r="C230" s="104"/>
      <c r="D230" s="105">
        <v>6</v>
      </c>
      <c r="E230" s="106" t="str">
        <f>IF(D230&gt;$Q$80,,UPPER(VLOOKUP(D230,'[1]Boys Si Main Draw Prep'!$A$7:$R$134,2)))</f>
        <v>NAISHIK REDDY GANAGAMA</v>
      </c>
      <c r="F230" s="105">
        <v>14</v>
      </c>
      <c r="G230" s="107">
        <f>IF(F230&gt;$Q$80,,UPPER(VLOOKUP(F230,'[1]Boys Si Main Draw Prep'!$A$7:$R$134,2)))</f>
        <v>0</v>
      </c>
      <c r="H230" s="108"/>
      <c r="I230" s="109" t="s">
        <v>106</v>
      </c>
      <c r="J230" s="103"/>
      <c r="K230" s="110"/>
      <c r="L230" s="103"/>
      <c r="M230" s="111"/>
      <c r="N230" s="112" t="s">
        <v>94</v>
      </c>
      <c r="O230" s="113"/>
      <c r="P230" s="113"/>
      <c r="Q230" s="114"/>
    </row>
    <row r="231" s="6" customFormat="1" ht="9" customHeight="1" spans="1:18">
      <c r="A231" s="102" t="s">
        <v>95</v>
      </c>
      <c r="B231" s="103"/>
      <c r="C231" s="127"/>
      <c r="D231" s="105">
        <v>7</v>
      </c>
      <c r="E231" s="106" t="str">
        <f>IF(D231&gt;$Q$80,,UPPER(VLOOKUP(D231,'[1]Boys Si Main Draw Prep'!$A$7:$R$134,2)))</f>
        <v>MUTHU AADHITIYA SENTHILKUMAR </v>
      </c>
      <c r="F231" s="105">
        <v>15</v>
      </c>
      <c r="G231" s="107">
        <f>IF(F231&gt;$Q$80,,UPPER(VLOOKUP(F231,'[1]Boys Si Main Draw Prep'!$A$7:$R$134,2)))</f>
        <v>0</v>
      </c>
      <c r="H231" s="108"/>
      <c r="I231" s="109" t="s">
        <v>108</v>
      </c>
      <c r="J231" s="103"/>
      <c r="K231" s="110"/>
      <c r="L231" s="103"/>
      <c r="M231" s="111"/>
      <c r="N231" s="103"/>
      <c r="O231" s="110"/>
      <c r="P231" s="103"/>
      <c r="Q231" s="123"/>
    </row>
    <row r="232" s="6" customFormat="1" ht="9" customHeight="1" spans="1:18">
      <c r="A232" s="119" t="s">
        <v>97</v>
      </c>
      <c r="B232" s="117"/>
      <c r="C232" s="128"/>
      <c r="D232" s="129">
        <v>8</v>
      </c>
      <c r="E232" s="130" t="str">
        <f>IF(D232&gt;$Q$80,,UPPER(VLOOKUP(D232,'[1]Boys Si Main Draw Prep'!$A$7:$R$134,2)))</f>
        <v>  SUHITH REDDY LANKA</v>
      </c>
      <c r="F232" s="129">
        <v>16</v>
      </c>
      <c r="G232" s="131">
        <f>IF(F232&gt;$Q$80,,UPPER(VLOOKUP(F232,'[1]Boys Si Main Draw Prep'!$A$7:$R$134,2)))</f>
        <v>0</v>
      </c>
      <c r="H232" s="132"/>
      <c r="I232" s="133" t="s">
        <v>109</v>
      </c>
      <c r="J232" s="117"/>
      <c r="K232" s="116"/>
      <c r="L232" s="117"/>
      <c r="M232" s="134"/>
      <c r="N232" s="117">
        <f>Q156</f>
        <v>0</v>
      </c>
      <c r="O232" s="116"/>
      <c r="P232" s="117"/>
      <c r="Q232" s="135">
        <f>MIN(16,'[1]Boys Si Main Draw Prep'!R157)</f>
        <v>16</v>
      </c>
    </row>
    <row r="233" s="3" customFormat="1" ht="9.6" spans="1:18">
      <c r="A233" s="30"/>
      <c r="B233" s="31" t="s">
        <v>56</v>
      </c>
      <c r="C233" s="31" t="s">
        <v>101</v>
      </c>
      <c r="D233" s="31" t="s">
        <v>57</v>
      </c>
      <c r="E233" s="32" t="s">
        <v>58</v>
      </c>
      <c r="F233" s="32" t="s">
        <v>59</v>
      </c>
      <c r="G233" s="32"/>
      <c r="H233" s="32" t="s">
        <v>60</v>
      </c>
      <c r="I233" s="32"/>
      <c r="J233" s="31" t="s">
        <v>61</v>
      </c>
      <c r="K233" s="33"/>
      <c r="L233" s="31" t="s">
        <v>102</v>
      </c>
      <c r="M233" s="33"/>
      <c r="N233" s="31" t="s">
        <v>289</v>
      </c>
      <c r="O233" s="33"/>
      <c r="P233" s="31" t="s">
        <v>290</v>
      </c>
      <c r="Q233" s="34"/>
    </row>
    <row r="234" s="3" customFormat="1" ht="3.75" customHeight="1" spans="1:18">
      <c r="A234" s="35"/>
      <c r="B234" s="36"/>
      <c r="C234" s="37"/>
      <c r="D234" s="36"/>
      <c r="E234" s="38"/>
      <c r="F234" s="38"/>
      <c r="G234" s="39"/>
      <c r="H234" s="38"/>
      <c r="I234" s="40"/>
      <c r="J234" s="36"/>
      <c r="K234" s="40"/>
      <c r="L234" s="36"/>
      <c r="M234" s="40"/>
      <c r="N234" s="36"/>
      <c r="O234" s="40"/>
      <c r="P234" s="36"/>
      <c r="Q234" s="41"/>
    </row>
    <row r="235" s="5" customFormat="1" ht="10.5" customHeight="1" spans="1:18">
      <c r="A235" s="42" t="s">
        <v>495</v>
      </c>
      <c r="B235" s="43"/>
      <c r="C235" s="43">
        <f>[2]Sheet1!K7</f>
        <v>113</v>
      </c>
      <c r="D235" s="44">
        <v>7</v>
      </c>
      <c r="E235" s="45" t="str">
        <f>[2]Sheet1!M7</f>
        <v>PARJANYA ADURY</v>
      </c>
      <c r="F235" s="45">
        <f>[2]Sheet1!N7</f>
        <v>438128</v>
      </c>
      <c r="G235" s="45" t="str">
        <f>[2]Sheet1!O7</f>
        <v>(TS)</v>
      </c>
      <c r="H235" s="45">
        <f>[2]Sheet1!P7</f>
        <v>0</v>
      </c>
      <c r="I235" s="46"/>
      <c r="J235" s="47" t="str">
        <f>$E$235</f>
        <v>PARJANYA ADURY</v>
      </c>
      <c r="K235" s="48"/>
      <c r="L235" s="49"/>
      <c r="M235" s="50"/>
      <c r="N235" s="49"/>
      <c r="O235" s="50"/>
      <c r="P235" s="49"/>
      <c r="Q235" s="51" t="s">
        <v>308</v>
      </c>
      <c r="R235" s="52"/>
    </row>
    <row r="236" s="5" customFormat="1" ht="9.6" customHeight="1" spans="1:18">
      <c r="A236" s="54" t="s">
        <v>496</v>
      </c>
      <c r="B236" s="43"/>
      <c r="C236" s="43" t="str">
        <f>IF($D236="","",VLOOKUP($D236,'[1]Boys Si Main Draw Prep'!$A$7:$P$134,16))</f>
        <v/>
      </c>
      <c r="D236" s="44"/>
      <c r="E236" s="43" t="s">
        <v>104</v>
      </c>
      <c r="F236" s="43" t="str">
        <f>IF($D236="","",VLOOKUP($D236,'[1]Boys Si Main Draw Prep'!$A$7:$P$134,3))</f>
        <v/>
      </c>
      <c r="G236" s="43"/>
      <c r="H236" s="43" t="str">
        <f>IF($D236="","",VLOOKUP($D236,'[1]Boys Si Main Draw Prep'!$A$7:$P$134,4))</f>
        <v/>
      </c>
      <c r="I236" s="55"/>
      <c r="J236" s="56"/>
      <c r="K236" s="57"/>
      <c r="L236" s="47" t="str">
        <f>$J$235</f>
        <v>PARJANYA ADURY</v>
      </c>
      <c r="M236" s="48"/>
      <c r="N236" s="49"/>
      <c r="O236" s="50"/>
      <c r="P236" s="49"/>
      <c r="Q236" s="49"/>
      <c r="R236" s="52"/>
    </row>
    <row r="237" s="5" customFormat="1" ht="9.6" customHeight="1" spans="1:18">
      <c r="A237" s="42" t="s">
        <v>497</v>
      </c>
      <c r="B237" s="43"/>
      <c r="C237" s="43" t="str">
        <f>IF($D237="","",VLOOKUP($D237,'[1]Boys Si Main Draw Prep'!$A$7:$P$134,16))</f>
        <v/>
      </c>
      <c r="D237" s="44"/>
      <c r="E237" s="43" t="str">
        <f>[2]Sheet1!M87</f>
        <v>AVANEESH V G</v>
      </c>
      <c r="F237" s="43">
        <f>[2]Sheet1!N87</f>
        <v>448459</v>
      </c>
      <c r="G237" s="43">
        <f>[2]Sheet1!O87</f>
        <v>0</v>
      </c>
      <c r="H237" s="43" t="s">
        <v>400</v>
      </c>
      <c r="I237" s="46"/>
      <c r="J237" s="59" t="str">
        <f>$E$237</f>
        <v>AVANEESH V G</v>
      </c>
      <c r="K237" s="60"/>
      <c r="L237" s="61" t="s">
        <v>409</v>
      </c>
      <c r="M237" s="62"/>
      <c r="N237" s="49"/>
      <c r="O237" s="50"/>
      <c r="P237" s="49"/>
      <c r="Q237" s="49"/>
      <c r="R237" s="52"/>
    </row>
    <row r="238" s="5" customFormat="1" ht="9.6" customHeight="1" spans="1:18">
      <c r="A238" s="54" t="s">
        <v>498</v>
      </c>
      <c r="B238" s="43"/>
      <c r="C238" s="43" t="str">
        <f>IF($D238="","",VLOOKUP($D238,'[1]Boys Si Main Draw Prep'!$A$7:$P$134,16))</f>
        <v/>
      </c>
      <c r="D238" s="44"/>
      <c r="E238" s="43" t="s">
        <v>104</v>
      </c>
      <c r="F238" s="43" t="str">
        <f>IF($D238="","",VLOOKUP($D238,'[1]Boys Si Main Draw Prep'!$A$7:$P$134,3))</f>
        <v/>
      </c>
      <c r="G238" s="43"/>
      <c r="H238" s="43" t="str">
        <f>IF($D238="","",VLOOKUP($D238,'[1]Boys Si Main Draw Prep'!$A$7:$P$134,4))</f>
        <v/>
      </c>
      <c r="I238" s="55"/>
      <c r="J238" s="56"/>
      <c r="K238" s="63"/>
      <c r="L238" s="64" t="s">
        <v>65</v>
      </c>
      <c r="M238" s="65"/>
      <c r="N238" s="59" t="str">
        <f>$E$240</f>
        <v>DEVARAPALLI  AKHIL KUMAR REDDY</v>
      </c>
      <c r="O238" s="48"/>
      <c r="P238" s="49"/>
      <c r="Q238" s="49"/>
      <c r="R238" s="52"/>
    </row>
    <row r="239" s="5" customFormat="1" ht="9.6" customHeight="1" spans="1:18">
      <c r="A239" s="42" t="s">
        <v>499</v>
      </c>
      <c r="B239" s="43"/>
      <c r="C239" s="43" t="str">
        <f>IF($D239="","",VLOOKUP($D239,'[1]Boys Si Main Draw Prep'!$A$7:$P$134,16))</f>
        <v/>
      </c>
      <c r="D239" s="44"/>
      <c r="E239" s="43" t="str">
        <f>[2]Sheet1!M156</f>
        <v>RAJEEV REDDY</v>
      </c>
      <c r="F239" s="43">
        <f>[2]Sheet1!N156</f>
        <v>437712</v>
      </c>
      <c r="G239" s="43">
        <f>[2]Sheet1!O156</f>
        <v>0</v>
      </c>
      <c r="H239" s="43" t="s">
        <v>422</v>
      </c>
      <c r="I239" s="46"/>
      <c r="J239" s="59" t="str">
        <f>$E$240</f>
        <v>DEVARAPALLI  AKHIL KUMAR REDDY</v>
      </c>
      <c r="K239" s="48"/>
      <c r="L239" s="66"/>
      <c r="M239" s="67"/>
      <c r="N239" s="61" t="s">
        <v>243</v>
      </c>
      <c r="O239" s="68"/>
      <c r="P239" s="49"/>
      <c r="Q239" s="49"/>
      <c r="R239" s="52"/>
    </row>
    <row r="240" s="5" customFormat="1" ht="9.6" customHeight="1" spans="1:18">
      <c r="A240" s="54" t="s">
        <v>500</v>
      </c>
      <c r="B240" s="43"/>
      <c r="C240" s="43">
        <f>[2]Sheet1!K27</f>
        <v>201</v>
      </c>
      <c r="D240" s="44">
        <f>[2]Sheet1!L27</f>
        <v>0</v>
      </c>
      <c r="E240" s="43" t="str">
        <f>[2]Sheet1!M27</f>
        <v>DEVARAPALLI  AKHIL KUMAR REDDY</v>
      </c>
      <c r="F240" s="43">
        <f>[2]Sheet1!N27</f>
        <v>419473</v>
      </c>
      <c r="G240" s="43" t="str">
        <f>[2]Sheet1!O27</f>
        <v>(TS)</v>
      </c>
      <c r="H240" s="43">
        <f>[2]Sheet1!P27</f>
        <v>0</v>
      </c>
      <c r="I240" s="55"/>
      <c r="J240" s="61" t="s">
        <v>296</v>
      </c>
      <c r="K240" s="57"/>
      <c r="L240" s="59" t="str">
        <f>$E$240</f>
        <v>DEVARAPALLI  AKHIL KUMAR REDDY</v>
      </c>
      <c r="M240" s="69"/>
      <c r="N240" s="49"/>
      <c r="O240" s="62"/>
      <c r="P240" s="49"/>
      <c r="Q240" s="49"/>
      <c r="R240" s="52"/>
    </row>
    <row r="241" s="5" customFormat="1" ht="9.6" customHeight="1" spans="1:18">
      <c r="A241" s="42" t="s">
        <v>501</v>
      </c>
      <c r="B241" s="43"/>
      <c r="C241" s="43" t="str">
        <f>IF($D241="","",VLOOKUP($D241,'[1]Boys Si Main Draw Prep'!$A$7:$P$134,16))</f>
        <v/>
      </c>
      <c r="D241" s="44"/>
      <c r="E241" s="43" t="str">
        <f>[2]Sheet1!M72</f>
        <v>SIDDHESHWAR IYER</v>
      </c>
      <c r="F241" s="43">
        <f>[2]Sheet1!N72</f>
        <v>450546</v>
      </c>
      <c r="G241" s="43">
        <f>[2]Sheet1!O72</f>
        <v>0</v>
      </c>
      <c r="H241" s="43" t="s">
        <v>402</v>
      </c>
      <c r="I241" s="46"/>
      <c r="J241" s="59" t="str">
        <f>$E$241</f>
        <v>SIDDHESHWAR IYER</v>
      </c>
      <c r="K241" s="70"/>
      <c r="L241" s="61" t="s">
        <v>296</v>
      </c>
      <c r="M241" s="63"/>
      <c r="N241" s="49"/>
      <c r="O241" s="62"/>
      <c r="P241" s="49"/>
      <c r="Q241" s="49"/>
      <c r="R241" s="52"/>
    </row>
    <row r="242" s="5" customFormat="1" ht="9.6" customHeight="1" spans="1:18">
      <c r="A242" s="54" t="s">
        <v>502</v>
      </c>
      <c r="B242" s="43"/>
      <c r="C242" s="43" t="str">
        <f>IF($D242="","",VLOOKUP($D242,'[1]Boys Si Main Draw Prep'!$A$7:$P$134,16))</f>
        <v/>
      </c>
      <c r="D242" s="44"/>
      <c r="E242" s="43" t="s">
        <v>104</v>
      </c>
      <c r="F242" s="43" t="str">
        <f>IF($D242="","",VLOOKUP($D242,'[1]Boys Si Main Draw Prep'!$A$7:$P$134,3))</f>
        <v/>
      </c>
      <c r="G242" s="43"/>
      <c r="H242" s="43" t="str">
        <f>IF($D242="","",VLOOKUP($D242,'[1]Boys Si Main Draw Prep'!$A$7:$P$134,4))</f>
        <v/>
      </c>
      <c r="I242" s="55"/>
      <c r="J242" s="56"/>
      <c r="K242" s="50"/>
      <c r="L242" s="71"/>
      <c r="M242" s="72"/>
      <c r="N242" s="64" t="s">
        <v>65</v>
      </c>
      <c r="O242" s="65"/>
      <c r="P242" s="59" t="str">
        <f>$J$245</f>
        <v>BUSHAN HAOBAM</v>
      </c>
      <c r="Q242" s="73"/>
      <c r="R242" s="52"/>
    </row>
    <row r="243" s="5" customFormat="1" ht="9.6" customHeight="1" spans="1:18">
      <c r="A243" s="42" t="s">
        <v>503</v>
      </c>
      <c r="B243" s="43"/>
      <c r="C243" s="43">
        <f>[2]Sheet1!K20</f>
        <v>166</v>
      </c>
      <c r="D243" s="44">
        <f>[2]Sheet1!L20</f>
        <v>0</v>
      </c>
      <c r="E243" s="43" t="str">
        <f>[2]Sheet1!M20</f>
        <v>PRANAV NIKHIL GADGIL</v>
      </c>
      <c r="F243" s="43">
        <f>[2]Sheet1!N20</f>
        <v>421295</v>
      </c>
      <c r="G243" s="43" t="str">
        <f>[2]Sheet1!O20</f>
        <v>(MH)</v>
      </c>
      <c r="H243" s="43">
        <f>[2]Sheet1!P20</f>
        <v>0</v>
      </c>
      <c r="I243" s="46"/>
      <c r="J243" s="59" t="str">
        <f>$E$243</f>
        <v>PRANAV NIKHIL GADGIL</v>
      </c>
      <c r="K243" s="48"/>
      <c r="L243" s="49"/>
      <c r="M243" s="50"/>
      <c r="N243" s="49"/>
      <c r="O243" s="62"/>
      <c r="P243" s="61" t="s">
        <v>217</v>
      </c>
      <c r="Q243" s="74"/>
      <c r="R243" s="52"/>
    </row>
    <row r="244" s="5" customFormat="1" ht="9.6" customHeight="1" spans="1:18">
      <c r="A244" s="54" t="s">
        <v>504</v>
      </c>
      <c r="B244" s="43"/>
      <c r="C244" s="43" t="str">
        <f>IF($D244="","",VLOOKUP($D244,'[1]Boys Si Main Draw Prep'!$A$7:$P$134,16))</f>
        <v/>
      </c>
      <c r="D244" s="44"/>
      <c r="E244" s="43" t="s">
        <v>104</v>
      </c>
      <c r="F244" s="43" t="str">
        <f>IF($D244="","",VLOOKUP($D244,'[1]Boys Si Main Draw Prep'!$A$7:$P$134,3))</f>
        <v/>
      </c>
      <c r="G244" s="43"/>
      <c r="H244" s="43" t="str">
        <f>IF($D244="","",VLOOKUP($D244,'[1]Boys Si Main Draw Prep'!$A$7:$P$134,4))</f>
        <v/>
      </c>
      <c r="I244" s="55"/>
      <c r="J244" s="56"/>
      <c r="K244" s="57"/>
      <c r="L244" s="59" t="str">
        <f>$J$245</f>
        <v>BUSHAN HAOBAM</v>
      </c>
      <c r="M244" s="48"/>
      <c r="N244" s="49"/>
      <c r="O244" s="62"/>
      <c r="P244" s="49"/>
      <c r="Q244" s="74"/>
      <c r="R244" s="52"/>
    </row>
    <row r="245" s="5" customFormat="1" ht="9.6" customHeight="1" spans="1:18">
      <c r="A245" s="42" t="s">
        <v>505</v>
      </c>
      <c r="B245" s="43"/>
      <c r="C245" s="43">
        <f>[2]Sheet1!K18</f>
        <v>158</v>
      </c>
      <c r="D245" s="44">
        <f>[2]Sheet1!L18</f>
        <v>0</v>
      </c>
      <c r="E245" s="43" t="str">
        <f>[2]Sheet1!M18</f>
        <v>BUSHAN HAOBAM</v>
      </c>
      <c r="F245" s="43">
        <f>[2]Sheet1!N18</f>
        <v>420295</v>
      </c>
      <c r="G245" s="43" t="str">
        <f>[2]Sheet1!O18</f>
        <v>(MN)</v>
      </c>
      <c r="H245" s="43">
        <f>[2]Sheet1!P18</f>
        <v>0</v>
      </c>
      <c r="I245" s="46"/>
      <c r="J245" s="59" t="str">
        <f>$E$245</f>
        <v>BUSHAN HAOBAM</v>
      </c>
      <c r="K245" s="60"/>
      <c r="L245" s="61" t="s">
        <v>292</v>
      </c>
      <c r="M245" s="62"/>
      <c r="N245" s="49"/>
      <c r="O245" s="62"/>
      <c r="P245" s="49"/>
      <c r="Q245" s="74"/>
      <c r="R245" s="52"/>
    </row>
    <row r="246" s="5" customFormat="1" ht="9.6" customHeight="1" spans="1:18">
      <c r="A246" s="54" t="s">
        <v>506</v>
      </c>
      <c r="B246" s="43"/>
      <c r="C246" s="43" t="str">
        <f>IF($D246="","",VLOOKUP($D246,'[1]Boys Si Main Draw Prep'!$A$7:$P$134,16))</f>
        <v/>
      </c>
      <c r="D246" s="44"/>
      <c r="E246" s="43" t="s">
        <v>104</v>
      </c>
      <c r="F246" s="43" t="str">
        <f>IF($D246="","",VLOOKUP($D246,'[1]Boys Si Main Draw Prep'!$A$7:$P$134,3))</f>
        <v/>
      </c>
      <c r="G246" s="43"/>
      <c r="H246" s="43" t="str">
        <f>IF($D246="","",VLOOKUP($D246,'[1]Boys Si Main Draw Prep'!$A$7:$P$134,4))</f>
        <v/>
      </c>
      <c r="I246" s="55"/>
      <c r="J246" s="56"/>
      <c r="K246" s="63"/>
      <c r="L246" s="64" t="s">
        <v>65</v>
      </c>
      <c r="M246" s="65"/>
      <c r="N246" s="59" t="str">
        <f>$J$245</f>
        <v>BUSHAN HAOBAM</v>
      </c>
      <c r="O246" s="70"/>
      <c r="P246" s="49"/>
      <c r="Q246" s="74"/>
      <c r="R246" s="52"/>
    </row>
    <row r="247" s="5" customFormat="1" ht="9.6" customHeight="1" spans="1:18">
      <c r="A247" s="42" t="s">
        <v>507</v>
      </c>
      <c r="B247" s="43"/>
      <c r="C247" s="43" t="str">
        <f>IF($D247="","",VLOOKUP($D247,'[1]Boys Si Main Draw Prep'!$A$7:$P$134,16))</f>
        <v/>
      </c>
      <c r="D247" s="44"/>
      <c r="E247" s="43" t="str">
        <f>[2]Sheet1!M105</f>
        <v>ISHAAN BADAGI</v>
      </c>
      <c r="F247" s="43">
        <f>[2]Sheet1!N105</f>
        <v>430989</v>
      </c>
      <c r="G247" s="43">
        <f>[2]Sheet1!O105</f>
        <v>0</v>
      </c>
      <c r="H247" s="43" t="s">
        <v>400</v>
      </c>
      <c r="I247" s="46"/>
      <c r="J247" s="59" t="str">
        <f>$E$247</f>
        <v>ISHAAN BADAGI</v>
      </c>
      <c r="K247" s="48"/>
      <c r="L247" s="66"/>
      <c r="M247" s="67"/>
      <c r="N247" s="61" t="s">
        <v>161</v>
      </c>
      <c r="O247" s="50"/>
      <c r="P247" s="49"/>
      <c r="Q247" s="74"/>
      <c r="R247" s="52"/>
    </row>
    <row r="248" s="5" customFormat="1" ht="9.6" customHeight="1" spans="1:18">
      <c r="A248" s="54" t="s">
        <v>508</v>
      </c>
      <c r="B248" s="43"/>
      <c r="C248" s="43" t="str">
        <f>IF($D248="","",VLOOKUP($D248,'[1]Boys Si Main Draw Prep'!$A$7:$P$134,16))</f>
        <v/>
      </c>
      <c r="D248" s="44"/>
      <c r="E248" s="43" t="str">
        <f>[2]Sheet1!M157</f>
        <v>VAMSI KRISHNA REDDY</v>
      </c>
      <c r="F248" s="43">
        <f>[2]Sheet1!N157</f>
        <v>447630</v>
      </c>
      <c r="G248" s="43">
        <f>[2]Sheet1!O157</f>
        <v>0</v>
      </c>
      <c r="H248" s="43" t="s">
        <v>422</v>
      </c>
      <c r="I248" s="55"/>
      <c r="J248" s="61" t="s">
        <v>296</v>
      </c>
      <c r="K248" s="57"/>
      <c r="L248" s="59" t="str">
        <f>$E$247</f>
        <v>ISHAAN BADAGI</v>
      </c>
      <c r="M248" s="69"/>
      <c r="N248" s="49"/>
      <c r="O248" s="50"/>
      <c r="P248" s="49"/>
      <c r="Q248" s="74"/>
      <c r="R248" s="52"/>
    </row>
    <row r="249" s="5" customFormat="1" ht="9.6" customHeight="1" spans="1:18">
      <c r="A249" s="42" t="s">
        <v>509</v>
      </c>
      <c r="B249" s="43"/>
      <c r="C249" s="43" t="str">
        <f>IF($D249="","",VLOOKUP($D249,'[1]Boys Si Main Draw Prep'!$A$7:$P$134,16))</f>
        <v/>
      </c>
      <c r="D249" s="44"/>
      <c r="E249" s="43" t="s">
        <v>104</v>
      </c>
      <c r="F249" s="43" t="str">
        <f>IF($D249="","",VLOOKUP($D249,'[1]Boys Si Main Draw Prep'!$A$7:$P$134,3))</f>
        <v/>
      </c>
      <c r="G249" s="43"/>
      <c r="H249" s="43" t="str">
        <f>IF($D249="","",VLOOKUP($D249,'[1]Boys Si Main Draw Prep'!$A$7:$P$134,4))</f>
        <v/>
      </c>
      <c r="I249" s="46"/>
      <c r="J249" s="59" t="str">
        <f>$E$250</f>
        <v>AVIVIAN GONUGUNTLA</v>
      </c>
      <c r="K249" s="70"/>
      <c r="L249" s="61" t="s">
        <v>233</v>
      </c>
      <c r="M249" s="63"/>
      <c r="N249" s="49"/>
      <c r="O249" s="50"/>
      <c r="P249" s="49"/>
      <c r="Q249" s="74"/>
      <c r="R249" s="52"/>
    </row>
    <row r="250" s="5" customFormat="1" ht="9.6" customHeight="1" spans="1:18">
      <c r="A250" s="54" t="s">
        <v>510</v>
      </c>
      <c r="B250" s="43"/>
      <c r="C250" s="43" t="str">
        <f>IF($D250="","",VLOOKUP($D250,'[1]Boys Si Main Draw Prep'!$A$7:$P$134,16))</f>
        <v/>
      </c>
      <c r="D250" s="44"/>
      <c r="E250" s="43" t="str">
        <f>[2]Sheet1!M159</f>
        <v>AVIVIAN GONUGUNTLA</v>
      </c>
      <c r="F250" s="45">
        <f>[2]Sheet1!N159</f>
        <v>436675</v>
      </c>
      <c r="G250" s="45">
        <f>[2]Sheet1!O159</f>
        <v>0</v>
      </c>
      <c r="H250" s="45" t="s">
        <v>402</v>
      </c>
      <c r="I250" s="55"/>
      <c r="J250" s="56"/>
      <c r="K250" s="50"/>
      <c r="L250" s="71"/>
      <c r="M250" s="72"/>
      <c r="N250" s="71"/>
      <c r="O250" s="63"/>
      <c r="P250" s="59" t="str">
        <f>$J$245</f>
        <v>BUSHAN HAOBAM</v>
      </c>
      <c r="Q250" s="76"/>
      <c r="R250" s="52"/>
    </row>
    <row r="251" s="5" customFormat="1" ht="9.6" customHeight="1" spans="1:18">
      <c r="A251" s="42" t="s">
        <v>511</v>
      </c>
      <c r="B251" s="43"/>
      <c r="C251" s="43">
        <f>[2]Sheet1!K35</f>
        <v>278</v>
      </c>
      <c r="D251" s="44">
        <f>[2]Sheet1!L35</f>
        <v>0</v>
      </c>
      <c r="E251" s="43" t="str">
        <f>[2]Sheet1!M35</f>
        <v>SAIKIRAN C R</v>
      </c>
      <c r="F251" s="45">
        <f>[2]Sheet1!N35</f>
        <v>418659</v>
      </c>
      <c r="G251" s="45" t="str">
        <f>[2]Sheet1!O35</f>
        <v>(TN)</v>
      </c>
      <c r="H251" s="45">
        <f>[2]Sheet1!P35</f>
        <v>0</v>
      </c>
      <c r="I251" s="46"/>
      <c r="J251" s="59" t="str">
        <f>$E$251</f>
        <v>SAIKIRAN C R</v>
      </c>
      <c r="K251" s="48"/>
      <c r="L251" s="49"/>
      <c r="M251" s="50"/>
      <c r="N251" s="49"/>
      <c r="O251" s="50"/>
      <c r="P251" s="61" t="s">
        <v>419</v>
      </c>
      <c r="Q251" s="74"/>
      <c r="R251" s="52"/>
    </row>
    <row r="252" s="5" customFormat="1" ht="9.6" customHeight="1" spans="1:18">
      <c r="A252" s="54" t="s">
        <v>512</v>
      </c>
      <c r="B252" s="43"/>
      <c r="C252" s="43" t="str">
        <f>IF($D252="","",VLOOKUP($D252,'[1]Boys Si Main Draw Prep'!$A$7:$P$134,16))</f>
        <v/>
      </c>
      <c r="D252" s="44"/>
      <c r="E252" s="43" t="s">
        <v>104</v>
      </c>
      <c r="F252" s="43" t="str">
        <f>IF($D252="","",VLOOKUP($D252,'[1]Boys Si Main Draw Prep'!$A$7:$P$134,3))</f>
        <v/>
      </c>
      <c r="G252" s="43"/>
      <c r="H252" s="43" t="str">
        <f>IF($D252="","",VLOOKUP($D252,'[1]Boys Si Main Draw Prep'!$A$7:$P$134,4))</f>
        <v/>
      </c>
      <c r="I252" s="55"/>
      <c r="J252" s="56"/>
      <c r="K252" s="57"/>
      <c r="L252" s="59" t="str">
        <f>$E$254</f>
        <v>RAGHU YANKAPPA</v>
      </c>
      <c r="M252" s="48"/>
      <c r="N252" s="49"/>
      <c r="O252" s="50"/>
      <c r="P252" s="49"/>
      <c r="Q252" s="74"/>
      <c r="R252" s="52"/>
    </row>
    <row r="253" s="5" customFormat="1" ht="9.6" customHeight="1" spans="1:18">
      <c r="A253" s="42" t="s">
        <v>513</v>
      </c>
      <c r="B253" s="43"/>
      <c r="C253" s="43" t="str">
        <f>IF($D253="","",VLOOKUP($D253,'[1]Boys Si Main Draw Prep'!$A$7:$P$134,16))</f>
        <v/>
      </c>
      <c r="D253" s="44"/>
      <c r="E253" s="43" t="str">
        <f>[2]Sheet1!M101</f>
        <v>PRANAV RAJESH</v>
      </c>
      <c r="F253" s="43">
        <f>[2]Sheet1!N101</f>
        <v>437148</v>
      </c>
      <c r="G253" s="43">
        <f>[2]Sheet1!O101</f>
        <v>0</v>
      </c>
      <c r="H253" s="43" t="s">
        <v>402</v>
      </c>
      <c r="I253" s="46"/>
      <c r="J253" s="59" t="str">
        <f>$E$254</f>
        <v>RAGHU YANKAPPA</v>
      </c>
      <c r="K253" s="60"/>
      <c r="L253" s="61" t="s">
        <v>514</v>
      </c>
      <c r="M253" s="62"/>
      <c r="N253" s="49"/>
      <c r="O253" s="50"/>
      <c r="P253" s="49"/>
      <c r="Q253" s="74"/>
      <c r="R253" s="52"/>
    </row>
    <row r="254" s="5" customFormat="1" ht="9.6" customHeight="1" spans="1:18">
      <c r="A254" s="54" t="s">
        <v>515</v>
      </c>
      <c r="B254" s="43"/>
      <c r="C254" s="43">
        <f>[2]Sheet1!K42</f>
        <v>313</v>
      </c>
      <c r="D254" s="44">
        <f>[2]Sheet1!L42</f>
        <v>0</v>
      </c>
      <c r="E254" s="43" t="str">
        <f>[2]Sheet1!M42</f>
        <v>RAGHU YANKAPPA</v>
      </c>
      <c r="F254" s="43">
        <f>[2]Sheet1!N42</f>
        <v>439325</v>
      </c>
      <c r="G254" s="43" t="str">
        <f>[2]Sheet1!O42</f>
        <v>(KA)</v>
      </c>
      <c r="H254" s="43">
        <f>[2]Sheet1!P42</f>
        <v>0</v>
      </c>
      <c r="I254" s="55"/>
      <c r="J254" s="61" t="s">
        <v>236</v>
      </c>
      <c r="K254" s="63"/>
      <c r="L254" s="64" t="s">
        <v>65</v>
      </c>
      <c r="M254" s="65"/>
      <c r="N254" s="59" t="str">
        <f>$J$257</f>
        <v>SWARAAJ SHAILENDRA DHAMDHERE</v>
      </c>
      <c r="O254" s="48"/>
      <c r="P254" s="49"/>
      <c r="Q254" s="74"/>
      <c r="R254" s="52"/>
    </row>
    <row r="255" s="5" customFormat="1" ht="9.6" customHeight="1" spans="1:18">
      <c r="A255" s="42" t="s">
        <v>516</v>
      </c>
      <c r="B255" s="43"/>
      <c r="C255" s="43" t="str">
        <f>IF($D255="","",VLOOKUP($D255,'[1]Boys Si Main Draw Prep'!$A$7:$P$134,16))</f>
        <v/>
      </c>
      <c r="D255" s="44"/>
      <c r="E255" s="43" t="s">
        <v>104</v>
      </c>
      <c r="F255" s="43" t="str">
        <f>IF($D255="","",VLOOKUP($D255,'[1]Boys Si Main Draw Prep'!$A$7:$P$134,3))</f>
        <v/>
      </c>
      <c r="G255" s="43"/>
      <c r="H255" s="43" t="str">
        <f>IF($D255="","",VLOOKUP($D255,'[1]Boys Si Main Draw Prep'!$A$7:$P$134,4))</f>
        <v/>
      </c>
      <c r="I255" s="46"/>
      <c r="J255" s="59" t="str">
        <f>$E$256</f>
        <v>SANTHOSH SRIRAM</v>
      </c>
      <c r="K255" s="48"/>
      <c r="L255" s="66"/>
      <c r="M255" s="67"/>
      <c r="N255" s="61" t="s">
        <v>236</v>
      </c>
      <c r="O255" s="68"/>
      <c r="P255" s="49"/>
      <c r="Q255" s="74"/>
      <c r="R255" s="52"/>
    </row>
    <row r="256" s="5" customFormat="1" ht="9.6" customHeight="1" spans="1:18">
      <c r="A256" s="54" t="s">
        <v>517</v>
      </c>
      <c r="B256" s="43"/>
      <c r="C256" s="43" t="str">
        <f>IF($D256="","",VLOOKUP($D256,'[1]Boys Si Main Draw Prep'!$A$7:$P$134,16))</f>
        <v/>
      </c>
      <c r="D256" s="44"/>
      <c r="E256" s="43" t="str">
        <f>[2]Sheet1!M112</f>
        <v>SANTHOSH SRIRAM</v>
      </c>
      <c r="F256" s="43">
        <f>[2]Sheet1!N112</f>
        <v>442198</v>
      </c>
      <c r="G256" s="43">
        <f>[2]Sheet1!O112</f>
        <v>0</v>
      </c>
      <c r="H256" s="43" t="s">
        <v>402</v>
      </c>
      <c r="I256" s="55"/>
      <c r="J256" s="56"/>
      <c r="K256" s="57"/>
      <c r="L256" s="59" t="str">
        <f>$J$257</f>
        <v>SWARAAJ SHAILENDRA DHAMDHERE</v>
      </c>
      <c r="M256" s="69"/>
      <c r="N256" s="49" t="s">
        <v>185</v>
      </c>
      <c r="O256" s="62"/>
      <c r="P256" s="49"/>
      <c r="Q256" s="74"/>
      <c r="R256" s="52"/>
    </row>
    <row r="257" s="5" customFormat="1" ht="9.6" customHeight="1" spans="1:18">
      <c r="A257" s="42" t="s">
        <v>518</v>
      </c>
      <c r="B257" s="43"/>
      <c r="C257" s="43">
        <f>[2]Sheet1!K25</f>
        <v>190</v>
      </c>
      <c r="D257" s="44">
        <f>[2]Sheet1!L25</f>
        <v>0</v>
      </c>
      <c r="E257" s="43" t="str">
        <f>[2]Sheet1!M25</f>
        <v>SWARAAJ SHAILENDRA DHAMDHERE</v>
      </c>
      <c r="F257" s="43">
        <f>[2]Sheet1!N25</f>
        <v>430063</v>
      </c>
      <c r="G257" s="43" t="str">
        <f>[2]Sheet1!O25</f>
        <v>(MH)</v>
      </c>
      <c r="H257" s="43">
        <f>[2]Sheet1!P25</f>
        <v>0</v>
      </c>
      <c r="I257" s="46"/>
      <c r="J257" s="43" t="str">
        <f>$E$257</f>
        <v>SWARAAJ SHAILENDRA DHAMDHERE</v>
      </c>
      <c r="K257" s="70"/>
      <c r="L257" s="61" t="s">
        <v>295</v>
      </c>
      <c r="M257" s="63"/>
      <c r="N257" s="49"/>
      <c r="O257" s="62"/>
      <c r="P257" s="49"/>
      <c r="Q257" s="74"/>
      <c r="R257" s="52"/>
    </row>
    <row r="258" s="5" customFormat="1" ht="9.6" customHeight="1" spans="1:18">
      <c r="A258" s="54" t="s">
        <v>519</v>
      </c>
      <c r="B258" s="43"/>
      <c r="C258" s="43" t="str">
        <f>IF($D258="","",VLOOKUP($D258,'[1]Boys Si Main Draw Prep'!$A$7:$P$134,16))</f>
        <v/>
      </c>
      <c r="D258" s="44"/>
      <c r="E258" s="43" t="s">
        <v>104</v>
      </c>
      <c r="F258" s="43" t="str">
        <f>IF($D258="","",VLOOKUP($D258,'[1]Boys Si Main Draw Prep'!$A$7:$P$134,3))</f>
        <v/>
      </c>
      <c r="G258" s="43"/>
      <c r="H258" s="43" t="str">
        <f>IF($D258="","",VLOOKUP($D258,'[1]Boys Si Main Draw Prep'!$A$7:$P$134,4))</f>
        <v/>
      </c>
      <c r="I258" s="55"/>
      <c r="J258" s="56"/>
      <c r="K258" s="50"/>
      <c r="L258" s="71"/>
      <c r="M258" s="72"/>
      <c r="N258" s="64" t="s">
        <v>65</v>
      </c>
      <c r="O258" s="65"/>
      <c r="P258" s="59" t="str">
        <f>$J$257</f>
        <v>SWARAAJ SHAILENDRA DHAMDHERE</v>
      </c>
      <c r="Q258" s="76"/>
      <c r="R258" s="52"/>
    </row>
    <row r="259" s="5" customFormat="1" ht="9.6" customHeight="1" spans="1:18">
      <c r="A259" s="42" t="s">
        <v>520</v>
      </c>
      <c r="B259" s="43"/>
      <c r="C259" s="43" t="str">
        <f>IF($D259="","",VLOOKUP($D259,'[1]Boys Si Main Draw Prep'!$A$7:$P$134,16))</f>
        <v/>
      </c>
      <c r="D259" s="44"/>
      <c r="E259" s="43" t="str">
        <f>[2]Sheet1!M88</f>
        <v>SAI ABHYSIKA</v>
      </c>
      <c r="F259" s="43">
        <f>[2]Sheet1!N88</f>
        <v>436703</v>
      </c>
      <c r="G259" s="43">
        <f>[2]Sheet1!O88</f>
        <v>0</v>
      </c>
      <c r="H259" s="43" t="s">
        <v>422</v>
      </c>
      <c r="I259" s="46"/>
      <c r="J259" s="59" t="str">
        <f>$E$260</f>
        <v>MRITUL SANJEEVI SURESH KUMAR</v>
      </c>
      <c r="K259" s="48"/>
      <c r="L259" s="49"/>
      <c r="M259" s="50"/>
      <c r="N259" s="49"/>
      <c r="O259" s="62"/>
      <c r="P259" s="61" t="s">
        <v>419</v>
      </c>
      <c r="Q259" s="71"/>
      <c r="R259" s="52"/>
    </row>
    <row r="260" s="5" customFormat="1" ht="9.6" customHeight="1" spans="1:18">
      <c r="A260" s="54" t="s">
        <v>521</v>
      </c>
      <c r="B260" s="43"/>
      <c r="C260" s="43" t="str">
        <f>IF($D260="","",VLOOKUP($D260,'[1]Boys Si Main Draw Prep'!$A$7:$P$134,16))</f>
        <v/>
      </c>
      <c r="D260" s="44"/>
      <c r="E260" s="43" t="str">
        <f>[2]Sheet1!M116</f>
        <v>MRITUL SANJEEVI SURESH KUMAR</v>
      </c>
      <c r="F260" s="43">
        <f>[2]Sheet1!N116</f>
        <v>440032</v>
      </c>
      <c r="G260" s="43">
        <f>[2]Sheet1!O116</f>
        <v>0</v>
      </c>
      <c r="H260" s="43" t="str">
        <f>IF($D260="","",VLOOKUP($D260,'[1]Boys Si Main Draw Prep'!$A$7:$P$134,4))</f>
        <v/>
      </c>
      <c r="I260" s="55"/>
      <c r="J260" s="61" t="s">
        <v>295</v>
      </c>
      <c r="K260" s="57"/>
      <c r="L260" s="59" t="str">
        <f>$E$260</f>
        <v>MRITUL SANJEEVI SURESH KUMAR</v>
      </c>
      <c r="M260" s="48"/>
      <c r="N260" s="49"/>
      <c r="O260" s="62"/>
      <c r="P260" s="49"/>
      <c r="Q260" s="71"/>
      <c r="R260" s="52"/>
    </row>
    <row r="261" s="5" customFormat="1" ht="9.6" customHeight="1" spans="1:18">
      <c r="A261" s="42" t="s">
        <v>522</v>
      </c>
      <c r="B261" s="43"/>
      <c r="C261" s="43" t="str">
        <f>IF($D261="","",VLOOKUP($D261,'[1]Boys Si Main Draw Prep'!$A$7:$P$134,16))</f>
        <v/>
      </c>
      <c r="D261" s="44"/>
      <c r="E261" s="43" t="s">
        <v>104</v>
      </c>
      <c r="F261" s="43" t="str">
        <f>IF($D261="","",VLOOKUP($D261,'[1]Boys Si Main Draw Prep'!$A$7:$P$134,3))</f>
        <v/>
      </c>
      <c r="G261" s="43"/>
      <c r="H261" s="43" t="str">
        <f>IF($D261="","",VLOOKUP($D261,'[1]Boys Si Main Draw Prep'!$A$7:$P$134,4))</f>
        <v/>
      </c>
      <c r="I261" s="46"/>
      <c r="J261" s="59" t="str">
        <f>$E$262</f>
        <v>KEVIN TITUS SURESH</v>
      </c>
      <c r="K261" s="60"/>
      <c r="L261" s="61" t="s">
        <v>523</v>
      </c>
      <c r="M261" s="62"/>
      <c r="N261" s="49"/>
      <c r="O261" s="62"/>
      <c r="P261" s="49"/>
      <c r="Q261" s="71"/>
      <c r="R261" s="52"/>
    </row>
    <row r="262" s="5" customFormat="1" ht="9.6" customHeight="1" spans="1:18">
      <c r="A262" s="54" t="s">
        <v>524</v>
      </c>
      <c r="B262" s="43"/>
      <c r="C262" s="43" t="str">
        <f>IF($D262="","",VLOOKUP($D262,'[1]Boys Si Main Draw Prep'!$A$7:$P$134,16))</f>
        <v/>
      </c>
      <c r="D262" s="44"/>
      <c r="E262" s="43" t="str">
        <f>[2]Sheet1!M134</f>
        <v>KEVIN TITUS SURESH</v>
      </c>
      <c r="F262" s="43">
        <f>[2]Sheet1!N134</f>
        <v>422111</v>
      </c>
      <c r="G262" s="43">
        <f>[2]Sheet1!O134</f>
        <v>0</v>
      </c>
      <c r="H262" s="43" t="s">
        <v>400</v>
      </c>
      <c r="I262" s="55"/>
      <c r="J262" s="56"/>
      <c r="K262" s="63"/>
      <c r="L262" s="64" t="s">
        <v>65</v>
      </c>
      <c r="M262" s="65"/>
      <c r="N262" s="59" t="str">
        <f>$J$263</f>
        <v>KISHORE SRIRAM</v>
      </c>
      <c r="O262" s="70"/>
      <c r="P262" s="49"/>
      <c r="Q262" s="71"/>
      <c r="R262" s="52"/>
    </row>
    <row r="263" s="5" customFormat="1" ht="9.6" customHeight="1" spans="1:18">
      <c r="A263" s="42" t="s">
        <v>525</v>
      </c>
      <c r="B263" s="43"/>
      <c r="C263" s="43" t="str">
        <f>IF($D263="","",VLOOKUP($D263,'[1]Boys Si Main Draw Prep'!$A$7:$P$134,16))</f>
        <v/>
      </c>
      <c r="D263" s="44"/>
      <c r="E263" s="43" t="s">
        <v>104</v>
      </c>
      <c r="F263" s="43" t="str">
        <f>IF($D263="","",VLOOKUP($D263,'[1]Boys Si Main Draw Prep'!$A$7:$P$134,3))</f>
        <v/>
      </c>
      <c r="G263" s="43"/>
      <c r="H263" s="43" t="str">
        <f>IF($D263="","",VLOOKUP($D263,'[1]Boys Si Main Draw Prep'!$A$7:$P$134,4))</f>
        <v/>
      </c>
      <c r="I263" s="46"/>
      <c r="J263" s="59" t="str">
        <f>$E$264</f>
        <v>KISHORE SRIRAM</v>
      </c>
      <c r="K263" s="48"/>
      <c r="L263" s="66"/>
      <c r="M263" s="67"/>
      <c r="N263" s="61" t="s">
        <v>321</v>
      </c>
      <c r="O263" s="50"/>
      <c r="P263" s="49"/>
      <c r="Q263" s="49"/>
      <c r="R263" s="52"/>
    </row>
    <row r="264" s="5" customFormat="1" ht="9.6" customHeight="1" spans="1:18">
      <c r="A264" s="54" t="s">
        <v>526</v>
      </c>
      <c r="B264" s="43"/>
      <c r="C264" s="43" t="str">
        <f>IF($D264="","",VLOOKUP($D264,'[1]Boys Si Main Draw Prep'!$A$7:$P$134,16))</f>
        <v/>
      </c>
      <c r="D264" s="44"/>
      <c r="E264" s="43" t="str">
        <f>[2]Sheet1!M129</f>
        <v>KISHORE SRIRAM</v>
      </c>
      <c r="F264" s="43">
        <f>[2]Sheet1!N129</f>
        <v>433709</v>
      </c>
      <c r="G264" s="43">
        <f>[2]Sheet1!O129</f>
        <v>0</v>
      </c>
      <c r="H264" s="43" t="s">
        <v>402</v>
      </c>
      <c r="I264" s="55"/>
      <c r="J264" s="56"/>
      <c r="K264" s="57"/>
      <c r="L264" s="59" t="str">
        <f>$J$263</f>
        <v>KISHORE SRIRAM</v>
      </c>
      <c r="M264" s="69"/>
      <c r="N264" s="49"/>
      <c r="O264" s="50"/>
      <c r="P264" s="49"/>
      <c r="Q264" s="49"/>
      <c r="R264" s="52"/>
    </row>
    <row r="265" s="5" customFormat="1" ht="9.6" customHeight="1" spans="1:18">
      <c r="A265" s="42" t="s">
        <v>527</v>
      </c>
      <c r="B265" s="43"/>
      <c r="C265" s="43" t="str">
        <f>IF($D265="","",VLOOKUP($D265,'[1]Boys Si Main Draw Prep'!$A$7:$P$134,16))</f>
        <v/>
      </c>
      <c r="D265" s="44"/>
      <c r="E265" s="43" t="s">
        <v>104</v>
      </c>
      <c r="F265" s="43" t="str">
        <f>IF($D265="","",VLOOKUP($D265,'[1]Boys Si Main Draw Prep'!$A$7:$P$134,3))</f>
        <v/>
      </c>
      <c r="G265" s="43"/>
      <c r="H265" s="43" t="str">
        <f>IF($D265="","",VLOOKUP($D265,'[1]Boys Si Main Draw Prep'!$A$7:$P$134,4))</f>
        <v/>
      </c>
      <c r="I265" s="46"/>
      <c r="J265" s="47" t="str">
        <f>$E$266</f>
        <v>SUHAS  SOMA</v>
      </c>
      <c r="K265" s="70"/>
      <c r="L265" s="61" t="s">
        <v>528</v>
      </c>
      <c r="M265" s="63"/>
      <c r="N265" s="49"/>
      <c r="O265" s="50"/>
      <c r="P265" s="49"/>
      <c r="Q265" s="49"/>
      <c r="R265" s="52"/>
    </row>
    <row r="266" s="5" customFormat="1" ht="9.6" customHeight="1" spans="1:18">
      <c r="A266" s="54" t="s">
        <v>529</v>
      </c>
      <c r="B266" s="43"/>
      <c r="C266" s="43">
        <f>[2]Sheet1!K10</f>
        <v>120</v>
      </c>
      <c r="D266" s="44">
        <v>10</v>
      </c>
      <c r="E266" s="45" t="str">
        <f>[2]Sheet1!M10</f>
        <v>SUHAS  SOMA</v>
      </c>
      <c r="F266" s="45">
        <f>[2]Sheet1!N10</f>
        <v>424262</v>
      </c>
      <c r="G266" s="45" t="str">
        <f>[2]Sheet1!O10</f>
        <v>(KA)</v>
      </c>
      <c r="H266" s="45">
        <f>[2]Sheet1!P10</f>
        <v>0</v>
      </c>
      <c r="I266" s="55"/>
      <c r="J266" s="56"/>
      <c r="K266" s="50"/>
      <c r="L266" s="71"/>
      <c r="M266" s="72"/>
      <c r="N266" s="71"/>
      <c r="O266" s="63"/>
      <c r="P266" s="49"/>
      <c r="Q266" s="49"/>
      <c r="R266" s="52"/>
    </row>
    <row r="267" s="5" customFormat="1" ht="9.6" customHeight="1" spans="1:18">
      <c r="A267" s="42" t="s">
        <v>530</v>
      </c>
      <c r="B267" s="43"/>
      <c r="C267" s="43">
        <f>[2]Sheet1!K8</f>
        <v>113</v>
      </c>
      <c r="D267" s="44">
        <v>8</v>
      </c>
      <c r="E267" s="45" t="str">
        <f>[2]Sheet1!M8</f>
        <v>SRIKAR DONI</v>
      </c>
      <c r="F267" s="45">
        <f>[2]Sheet1!N8</f>
        <v>428833</v>
      </c>
      <c r="G267" s="45" t="str">
        <f>[2]Sheet1!O8</f>
        <v>(KA)</v>
      </c>
      <c r="H267" s="45">
        <f>[2]Sheet1!P8</f>
        <v>0</v>
      </c>
      <c r="I267" s="46"/>
      <c r="J267" s="47" t="str">
        <f>$E$267</f>
        <v>SRIKAR DONI</v>
      </c>
      <c r="K267" s="48"/>
      <c r="L267" s="49"/>
      <c r="M267" s="50"/>
      <c r="N267" s="49"/>
      <c r="O267" s="50"/>
      <c r="P267" s="49"/>
      <c r="Q267" s="49"/>
      <c r="R267" s="52"/>
    </row>
    <row r="268" s="5" customFormat="1" ht="9.6" customHeight="1" spans="1:18">
      <c r="A268" s="54" t="s">
        <v>531</v>
      </c>
      <c r="B268" s="43"/>
      <c r="C268" s="43" t="str">
        <f>IF($D268="","",VLOOKUP($D268,'[1]Boys Si Main Draw Prep'!$A$7:$P$134,16))</f>
        <v/>
      </c>
      <c r="D268" s="44"/>
      <c r="E268" s="43" t="s">
        <v>104</v>
      </c>
      <c r="F268" s="43" t="str">
        <f>IF($D268="","",VLOOKUP($D268,'[1]Boys Si Main Draw Prep'!$A$7:$P$134,3))</f>
        <v/>
      </c>
      <c r="G268" s="43"/>
      <c r="H268" s="43" t="str">
        <f>IF($D268="","",VLOOKUP($D268,'[1]Boys Si Main Draw Prep'!$A$7:$P$134,4))</f>
        <v/>
      </c>
      <c r="I268" s="55"/>
      <c r="J268" s="56"/>
      <c r="K268" s="57"/>
      <c r="L268" s="47" t="str">
        <f>$J$267</f>
        <v>SRIKAR DONI</v>
      </c>
      <c r="M268" s="48"/>
      <c r="N268" s="49"/>
      <c r="O268" s="50"/>
      <c r="P268" s="49"/>
      <c r="Q268" s="49"/>
      <c r="R268" s="52"/>
    </row>
    <row r="269" s="5" customFormat="1" ht="9.6" customHeight="1" spans="1:18">
      <c r="A269" s="42" t="s">
        <v>532</v>
      </c>
      <c r="B269" s="43"/>
      <c r="C269" s="43" t="str">
        <f>IF($D269="","",VLOOKUP($D269,'[1]Boys Si Main Draw Prep'!$A$7:$P$134,16))</f>
        <v/>
      </c>
      <c r="D269" s="44"/>
      <c r="E269" s="43" t="str">
        <f>[2]Sheet1!M68</f>
        <v>AKSHAT SINGH DALPATIA</v>
      </c>
      <c r="F269" s="43">
        <f>[2]Sheet1!N68</f>
        <v>426021</v>
      </c>
      <c r="G269" s="43">
        <f>[2]Sheet1!O68</f>
        <v>0</v>
      </c>
      <c r="H269" s="43" t="s">
        <v>402</v>
      </c>
      <c r="I269" s="46"/>
      <c r="J269" s="59" t="str">
        <f>$E$269</f>
        <v>AKSHAT SINGH DALPATIA</v>
      </c>
      <c r="K269" s="60"/>
      <c r="L269" s="61" t="s">
        <v>295</v>
      </c>
      <c r="M269" s="62"/>
      <c r="N269" s="49"/>
      <c r="O269" s="50"/>
      <c r="P269" s="49"/>
      <c r="Q269" s="49"/>
      <c r="R269" s="52"/>
    </row>
    <row r="270" s="5" customFormat="1" ht="9.6" customHeight="1" spans="1:18">
      <c r="A270" s="54" t="s">
        <v>533</v>
      </c>
      <c r="B270" s="43"/>
      <c r="C270" s="43" t="str">
        <f>IF($D270="","",VLOOKUP($D270,'[1]Boys Si Main Draw Prep'!$A$7:$P$134,16))</f>
        <v/>
      </c>
      <c r="D270" s="44"/>
      <c r="E270" s="43" t="s">
        <v>104</v>
      </c>
      <c r="F270" s="43" t="str">
        <f>IF($D270="","",VLOOKUP($D270,'[1]Boys Si Main Draw Prep'!$A$7:$P$134,3))</f>
        <v/>
      </c>
      <c r="G270" s="43"/>
      <c r="H270" s="43" t="str">
        <f>IF($D270="","",VLOOKUP($D270,'[1]Boys Si Main Draw Prep'!$A$7:$P$134,4))</f>
        <v/>
      </c>
      <c r="I270" s="55"/>
      <c r="J270" s="56"/>
      <c r="K270" s="63"/>
      <c r="L270" s="64" t="s">
        <v>65</v>
      </c>
      <c r="M270" s="65"/>
      <c r="N270" s="47" t="str">
        <f>$J$267</f>
        <v>SRIKAR DONI</v>
      </c>
      <c r="O270" s="48"/>
      <c r="P270" s="49"/>
      <c r="Q270" s="49"/>
      <c r="R270" s="52"/>
    </row>
    <row r="271" s="5" customFormat="1" ht="9.6" customHeight="1" spans="1:18">
      <c r="A271" s="42" t="s">
        <v>534</v>
      </c>
      <c r="B271" s="43"/>
      <c r="C271" s="43" t="str">
        <f>IF($D271="","",VLOOKUP($D271,'[1]Boys Si Main Draw Prep'!$A$7:$P$134,16))</f>
        <v/>
      </c>
      <c r="D271" s="44"/>
      <c r="E271" s="43" t="str">
        <f>[2]Sheet1!M97</f>
        <v>AMIT DHANKAR</v>
      </c>
      <c r="F271" s="43">
        <f>[2]Sheet1!N97</f>
        <v>431851</v>
      </c>
      <c r="G271" s="43">
        <f>[2]Sheet1!O97</f>
        <v>0</v>
      </c>
      <c r="H271" s="43" t="s">
        <v>535</v>
      </c>
      <c r="I271" s="46"/>
      <c r="J271" s="43" t="str">
        <f>$E$271</f>
        <v>AMIT DHANKAR</v>
      </c>
      <c r="K271" s="48"/>
      <c r="L271" s="66"/>
      <c r="M271" s="67"/>
      <c r="N271" s="61" t="s">
        <v>243</v>
      </c>
      <c r="O271" s="68"/>
      <c r="P271" s="49"/>
      <c r="Q271" s="49"/>
      <c r="R271" s="52"/>
    </row>
    <row r="272" s="5" customFormat="1" ht="9.6" customHeight="1" spans="1:18">
      <c r="A272" s="54" t="s">
        <v>536</v>
      </c>
      <c r="B272" s="43"/>
      <c r="C272" s="43" t="str">
        <f>IF($D272="","",VLOOKUP($D272,'[1]Boys Si Main Draw Prep'!$A$7:$P$134,16))</f>
        <v/>
      </c>
      <c r="D272" s="44"/>
      <c r="E272" s="43" t="str">
        <f>[2]Sheet1!M92</f>
        <v>TARUN H</v>
      </c>
      <c r="F272" s="43">
        <f>[2]Sheet1!N92</f>
        <v>433245</v>
      </c>
      <c r="G272" s="43">
        <f>[2]Sheet1!O92</f>
        <v>0</v>
      </c>
      <c r="H272" s="43" t="s">
        <v>400</v>
      </c>
      <c r="I272" s="55"/>
      <c r="J272" s="61" t="s">
        <v>234</v>
      </c>
      <c r="K272" s="57"/>
      <c r="L272" s="59" t="str">
        <f>$E$273</f>
        <v>RAVISHANKAR SATHIYARAJ</v>
      </c>
      <c r="M272" s="69"/>
      <c r="N272" s="49"/>
      <c r="O272" s="62"/>
      <c r="P272" s="49"/>
      <c r="Q272" s="49"/>
      <c r="R272" s="52"/>
    </row>
    <row r="273" s="5" customFormat="1" ht="9.6" customHeight="1" spans="1:18">
      <c r="A273" s="42" t="s">
        <v>537</v>
      </c>
      <c r="B273" s="43"/>
      <c r="C273" s="43">
        <f>[2]Sheet1!K58</f>
        <v>481</v>
      </c>
      <c r="D273" s="44">
        <f>[2]Sheet1!L58</f>
        <v>0</v>
      </c>
      <c r="E273" s="43" t="str">
        <f>[2]Sheet1!M58</f>
        <v>RAVISHANKAR SATHIYARAJ</v>
      </c>
      <c r="F273" s="43">
        <f>[2]Sheet1!N58</f>
        <v>406857</v>
      </c>
      <c r="G273" s="43" t="str">
        <f>[2]Sheet1!O58</f>
        <v>(TN)</v>
      </c>
      <c r="H273" s="43">
        <f>[2]Sheet1!P58</f>
        <v>0</v>
      </c>
      <c r="I273" s="46"/>
      <c r="J273" s="59" t="str">
        <f>$E$273</f>
        <v>RAVISHANKAR SATHIYARAJ</v>
      </c>
      <c r="K273" s="70"/>
      <c r="L273" s="61" t="s">
        <v>276</v>
      </c>
      <c r="M273" s="63"/>
      <c r="N273" s="49"/>
      <c r="O273" s="62"/>
      <c r="P273" s="49"/>
      <c r="Q273" s="49"/>
      <c r="R273" s="52"/>
    </row>
    <row r="274" s="5" customFormat="1" ht="9.6" customHeight="1" spans="1:18">
      <c r="A274" s="54" t="s">
        <v>538</v>
      </c>
      <c r="B274" s="43"/>
      <c r="C274" s="43" t="str">
        <f>IF($D274="","",VLOOKUP($D274,'[1]Boys Si Main Draw Prep'!$A$7:$P$134,16))</f>
        <v/>
      </c>
      <c r="D274" s="44"/>
      <c r="E274" s="43" t="s">
        <v>104</v>
      </c>
      <c r="F274" s="43" t="str">
        <f>IF($D274="","",VLOOKUP($D274,'[1]Boys Si Main Draw Prep'!$A$7:$P$134,3))</f>
        <v/>
      </c>
      <c r="G274" s="43"/>
      <c r="H274" s="43" t="str">
        <f>IF($D274="","",VLOOKUP($D274,'[1]Boys Si Main Draw Prep'!$A$7:$P$134,4))</f>
        <v/>
      </c>
      <c r="I274" s="55"/>
      <c r="J274" s="56"/>
      <c r="K274" s="50"/>
      <c r="L274" s="71"/>
      <c r="M274" s="72"/>
      <c r="N274" s="64" t="s">
        <v>65</v>
      </c>
      <c r="O274" s="65"/>
      <c r="P274" s="47" t="str">
        <f>$J$267</f>
        <v>SRIKAR DONI</v>
      </c>
      <c r="Q274" s="73"/>
      <c r="R274" s="52"/>
    </row>
    <row r="275" s="5" customFormat="1" ht="9.6" customHeight="1" spans="1:18">
      <c r="A275" s="42" t="s">
        <v>539</v>
      </c>
      <c r="B275" s="43"/>
      <c r="C275" s="43" t="str">
        <f>IF($D275="","",VLOOKUP($D275,'[1]Boys Si Main Draw Prep'!$A$7:$P$134,16))</f>
        <v/>
      </c>
      <c r="D275" s="44"/>
      <c r="E275" s="43" t="str">
        <f>[2]Sheet1!M82</f>
        <v>LEROY LASZLO JOSEPH</v>
      </c>
      <c r="F275" s="43">
        <f>[2]Sheet1!N82</f>
        <v>436646</v>
      </c>
      <c r="G275" s="43">
        <f>[2]Sheet1!O82</f>
        <v>0</v>
      </c>
      <c r="H275" s="43" t="s">
        <v>402</v>
      </c>
      <c r="I275" s="46"/>
      <c r="J275" s="59" t="str">
        <f>$E$275</f>
        <v>LEROY LASZLO JOSEPH</v>
      </c>
      <c r="K275" s="48"/>
      <c r="L275" s="49"/>
      <c r="M275" s="50"/>
      <c r="N275" s="49"/>
      <c r="O275" s="62"/>
      <c r="P275" s="61" t="s">
        <v>540</v>
      </c>
      <c r="Q275" s="74"/>
      <c r="R275" s="52"/>
    </row>
    <row r="276" s="5" customFormat="1" ht="9.6" customHeight="1" spans="1:18">
      <c r="A276" s="54" t="s">
        <v>541</v>
      </c>
      <c r="B276" s="43"/>
      <c r="C276" s="43" t="str">
        <f>IF($D276="","",VLOOKUP($D276,'[1]Boys Si Main Draw Prep'!$A$7:$P$134,16))</f>
        <v/>
      </c>
      <c r="D276" s="44"/>
      <c r="E276" s="43" t="s">
        <v>104</v>
      </c>
      <c r="F276" s="43" t="str">
        <f>IF($D276="","",VLOOKUP($D276,'[1]Boys Si Main Draw Prep'!$A$7:$P$134,3))</f>
        <v/>
      </c>
      <c r="G276" s="43"/>
      <c r="H276" s="43" t="str">
        <f>IF($D276="","",VLOOKUP($D276,'[1]Boys Si Main Draw Prep'!$A$7:$P$134,4))</f>
        <v/>
      </c>
      <c r="I276" s="55"/>
      <c r="J276" s="56"/>
      <c r="K276" s="57"/>
      <c r="L276" s="59" t="str">
        <f>$J$275</f>
        <v>LEROY LASZLO JOSEPH</v>
      </c>
      <c r="M276" s="48"/>
      <c r="N276" s="49"/>
      <c r="O276" s="62"/>
      <c r="P276" s="49"/>
      <c r="Q276" s="74"/>
      <c r="R276" s="52"/>
    </row>
    <row r="277" s="5" customFormat="1" ht="9.6" customHeight="1" spans="1:18">
      <c r="A277" s="42" t="s">
        <v>542</v>
      </c>
      <c r="B277" s="43"/>
      <c r="C277" s="43" t="str">
        <f>IF($D277="","",VLOOKUP($D277,'[1]Boys Si Main Draw Prep'!$A$7:$P$134,16))</f>
        <v/>
      </c>
      <c r="D277" s="44"/>
      <c r="E277" s="43" t="str">
        <f>[2]Sheet1!M62</f>
        <v>KRIPAL KUMAR KIRAN</v>
      </c>
      <c r="F277" s="43">
        <f>[2]Sheet1!N62</f>
        <v>445345</v>
      </c>
      <c r="G277" s="43">
        <f>[2]Sheet1!O62</f>
        <v>0</v>
      </c>
      <c r="H277" s="43" t="s">
        <v>422</v>
      </c>
      <c r="I277" s="46"/>
      <c r="J277" s="59" t="str">
        <f>$E$277</f>
        <v>KRIPAL KUMAR KIRAN</v>
      </c>
      <c r="K277" s="60"/>
      <c r="L277" s="61" t="s">
        <v>295</v>
      </c>
      <c r="M277" s="62"/>
      <c r="N277" s="49"/>
      <c r="O277" s="62"/>
      <c r="P277" s="49"/>
      <c r="Q277" s="74"/>
      <c r="R277" s="52"/>
    </row>
    <row r="278" s="5" customFormat="1" ht="9.6" customHeight="1" spans="1:18">
      <c r="A278" s="54" t="s">
        <v>543</v>
      </c>
      <c r="B278" s="43"/>
      <c r="C278" s="43" t="str">
        <f>IF($D278="","",VLOOKUP($D278,'[1]Boys Si Main Draw Prep'!$A$7:$P$134,16))</f>
        <v/>
      </c>
      <c r="D278" s="44"/>
      <c r="E278" s="43" t="s">
        <v>104</v>
      </c>
      <c r="F278" s="43" t="str">
        <f>IF($D278="","",VLOOKUP($D278,'[1]Boys Si Main Draw Prep'!$A$7:$P$134,3))</f>
        <v/>
      </c>
      <c r="G278" s="43"/>
      <c r="H278" s="43" t="str">
        <f>IF($D278="","",VLOOKUP($D278,'[1]Boys Si Main Draw Prep'!$A$7:$P$134,4))</f>
        <v/>
      </c>
      <c r="I278" s="55"/>
      <c r="J278" s="56"/>
      <c r="K278" s="63"/>
      <c r="L278" s="64" t="s">
        <v>65</v>
      </c>
      <c r="M278" s="65"/>
      <c r="N278" s="59" t="str">
        <f>$E$279</f>
        <v>SHEIKH IFTIKHAR MOHAMMAD </v>
      </c>
      <c r="O278" s="70"/>
      <c r="P278" s="49"/>
      <c r="Q278" s="74"/>
      <c r="R278" s="52"/>
    </row>
    <row r="279" s="5" customFormat="1" ht="9.6" customHeight="1" spans="1:18">
      <c r="A279" s="42" t="s">
        <v>544</v>
      </c>
      <c r="B279" s="43"/>
      <c r="C279" s="43">
        <f>[2]Sheet1!K48</f>
        <v>367</v>
      </c>
      <c r="D279" s="44">
        <f>[2]Sheet1!L48</f>
        <v>0</v>
      </c>
      <c r="E279" s="43" t="str">
        <f>[2]Sheet1!M48</f>
        <v>SHEIKH IFTIKHAR MOHAMMAD </v>
      </c>
      <c r="F279" s="43">
        <f>[2]Sheet1!N48</f>
        <v>414987</v>
      </c>
      <c r="G279" s="43" t="str">
        <f>[2]Sheet1!O48</f>
        <v>(AS)</v>
      </c>
      <c r="H279" s="43" t="s">
        <v>400</v>
      </c>
      <c r="I279" s="46"/>
      <c r="J279" s="59" t="str">
        <f>$E$279</f>
        <v>SHEIKH IFTIKHAR MOHAMMAD </v>
      </c>
      <c r="K279" s="48"/>
      <c r="L279" s="66"/>
      <c r="M279" s="67"/>
      <c r="N279" s="61" t="s">
        <v>217</v>
      </c>
      <c r="O279" s="50"/>
      <c r="P279" s="49"/>
      <c r="Q279" s="74"/>
      <c r="R279" s="52"/>
    </row>
    <row r="280" s="5" customFormat="1" ht="9.6" customHeight="1" spans="1:18">
      <c r="A280" s="54" t="s">
        <v>545</v>
      </c>
      <c r="B280" s="43"/>
      <c r="C280" s="43" t="str">
        <f>IF($D280="","",VLOOKUP($D280,'[1]Boys Si Main Draw Prep'!$A$7:$P$134,16))</f>
        <v/>
      </c>
      <c r="D280" s="44"/>
      <c r="E280" s="43" t="str">
        <f>[2]Sheet1!M96</f>
        <v>SHREEVATSA</v>
      </c>
      <c r="F280" s="43">
        <f>[2]Sheet1!N96</f>
        <v>449229</v>
      </c>
      <c r="G280" s="43">
        <f>[2]Sheet1!O96</f>
        <v>0</v>
      </c>
      <c r="H280" s="43" t="s">
        <v>422</v>
      </c>
      <c r="I280" s="55"/>
      <c r="J280" s="61" t="s">
        <v>298</v>
      </c>
      <c r="K280" s="57"/>
      <c r="L280" s="59" t="str">
        <f>$E$279</f>
        <v>SHEIKH IFTIKHAR MOHAMMAD </v>
      </c>
      <c r="M280" s="69"/>
      <c r="N280" s="49"/>
      <c r="O280" s="50"/>
      <c r="P280" s="49"/>
      <c r="Q280" s="74"/>
      <c r="R280" s="52"/>
    </row>
    <row r="281" s="5" customFormat="1" ht="9.6" customHeight="1" spans="1:18">
      <c r="A281" s="42" t="s">
        <v>546</v>
      </c>
      <c r="B281" s="43"/>
      <c r="C281" s="43" t="str">
        <f>IF($D281="","",VLOOKUP($D281,'[1]Boys Si Main Draw Prep'!$A$7:$P$134,16))</f>
        <v/>
      </c>
      <c r="D281" s="44"/>
      <c r="E281" s="43" t="s">
        <v>104</v>
      </c>
      <c r="F281" s="43" t="str">
        <f>IF($D281="","",VLOOKUP($D281,'[1]Boys Si Main Draw Prep'!$A$7:$P$134,3))</f>
        <v/>
      </c>
      <c r="G281" s="43"/>
      <c r="H281" s="43" t="str">
        <f>IF($D281="","",VLOOKUP($D281,'[1]Boys Si Main Draw Prep'!$A$7:$P$134,4))</f>
        <v/>
      </c>
      <c r="I281" s="46"/>
      <c r="J281" s="59" t="str">
        <f>$E$282</f>
        <v>ADITHYA SARANG RAJAN</v>
      </c>
      <c r="K281" s="70"/>
      <c r="L281" s="61" t="s">
        <v>296</v>
      </c>
      <c r="M281" s="63"/>
      <c r="N281" s="49"/>
      <c r="O281" s="50"/>
      <c r="P281" s="49"/>
      <c r="Q281" s="74"/>
      <c r="R281" s="52"/>
    </row>
    <row r="282" s="5" customFormat="1" ht="9.6" customHeight="1" spans="1:18">
      <c r="A282" s="54" t="s">
        <v>547</v>
      </c>
      <c r="B282" s="43"/>
      <c r="C282" s="43" t="str">
        <f>IF($D282="","",VLOOKUP($D282,'[1]Boys Si Main Draw Prep'!$A$7:$P$134,16))</f>
        <v/>
      </c>
      <c r="D282" s="44"/>
      <c r="E282" s="43" t="str">
        <f>[2]Sheet1!M86</f>
        <v>ADITHYA SARANG RAJAN</v>
      </c>
      <c r="F282" s="45">
        <f>[2]Sheet1!N86</f>
        <v>439399</v>
      </c>
      <c r="G282" s="45">
        <f>[2]Sheet1!O86</f>
        <v>0</v>
      </c>
      <c r="H282" s="45" t="s">
        <v>402</v>
      </c>
      <c r="I282" s="55"/>
      <c r="J282" s="56"/>
      <c r="K282" s="50"/>
      <c r="L282" s="71"/>
      <c r="M282" s="72"/>
      <c r="N282" s="71"/>
      <c r="O282" s="63"/>
      <c r="P282" s="59" t="str">
        <f>$E$294</f>
        <v>VRAJ HITESHBHAI GOHIL</v>
      </c>
      <c r="Q282" s="76"/>
      <c r="R282" s="52"/>
    </row>
    <row r="283" s="5" customFormat="1" ht="9.6" customHeight="1" spans="1:18">
      <c r="A283" s="42" t="s">
        <v>548</v>
      </c>
      <c r="B283" s="43"/>
      <c r="C283" s="43" t="str">
        <f>IF($D283="","",VLOOKUP($D283,'[1]Boys Si Main Draw Prep'!$A$7:$P$134,16))</f>
        <v/>
      </c>
      <c r="D283" s="44"/>
      <c r="E283" s="43" t="str">
        <f>[2]Sheet1!M125</f>
        <v>KAUSHIK SHUBHAM</v>
      </c>
      <c r="F283" s="45">
        <f>[2]Sheet1!N125</f>
        <v>441785</v>
      </c>
      <c r="G283" s="45">
        <f>[2]Sheet1!O125</f>
        <v>0</v>
      </c>
      <c r="H283" s="45" t="s">
        <v>549</v>
      </c>
      <c r="I283" s="46"/>
      <c r="J283" s="59" t="str">
        <f>$E$283</f>
        <v>KAUSHIK SHUBHAM</v>
      </c>
      <c r="K283" s="48"/>
      <c r="L283" s="49"/>
      <c r="M283" s="50"/>
      <c r="N283" s="49"/>
      <c r="O283" s="50"/>
      <c r="P283" s="61" t="s">
        <v>550</v>
      </c>
      <c r="Q283" s="74"/>
      <c r="R283" s="52"/>
    </row>
    <row r="284" s="5" customFormat="1" ht="9.6" customHeight="1" spans="1:18">
      <c r="A284" s="54" t="s">
        <v>551</v>
      </c>
      <c r="B284" s="43"/>
      <c r="C284" s="43" t="str">
        <f>IF($D284="","",VLOOKUP($D284,'[1]Boys Si Main Draw Prep'!$A$7:$P$134,16))</f>
        <v/>
      </c>
      <c r="D284" s="44"/>
      <c r="E284" s="43" t="s">
        <v>104</v>
      </c>
      <c r="F284" s="43" t="str">
        <f>IF($D284="","",VLOOKUP($D284,'[1]Boys Si Main Draw Prep'!$A$7:$P$134,3))</f>
        <v/>
      </c>
      <c r="G284" s="43"/>
      <c r="H284" s="43" t="str">
        <f>IF($D284="","",VLOOKUP($D284,'[1]Boys Si Main Draw Prep'!$A$7:$P$134,4))</f>
        <v/>
      </c>
      <c r="I284" s="55"/>
      <c r="J284" s="56"/>
      <c r="K284" s="57"/>
      <c r="L284" s="59" t="str">
        <f>$E$286</f>
        <v>HEMDEV  MAHESH</v>
      </c>
      <c r="M284" s="48"/>
      <c r="N284" s="49"/>
      <c r="O284" s="50"/>
      <c r="P284" s="49"/>
      <c r="Q284" s="74"/>
      <c r="R284" s="52"/>
    </row>
    <row r="285" s="5" customFormat="1" ht="9.6" customHeight="1" spans="1:18">
      <c r="A285" s="42" t="s">
        <v>552</v>
      </c>
      <c r="B285" s="43"/>
      <c r="C285" s="43" t="str">
        <f>IF($D285="","",VLOOKUP($D285,'[1]Boys Si Main Draw Prep'!$A$7:$P$134,16))</f>
        <v/>
      </c>
      <c r="D285" s="44"/>
      <c r="E285" s="43" t="str">
        <f>[2]Sheet1!M84</f>
        <v>PRUTHVIGOUDA PATIL</v>
      </c>
      <c r="F285" s="43">
        <f>[2]Sheet1!N84</f>
        <v>441588</v>
      </c>
      <c r="G285" s="43">
        <f>[2]Sheet1!O84</f>
        <v>0</v>
      </c>
      <c r="H285" s="43" t="s">
        <v>400</v>
      </c>
      <c r="I285" s="46"/>
      <c r="J285" s="59" t="str">
        <f>$E$286</f>
        <v>HEMDEV  MAHESH</v>
      </c>
      <c r="K285" s="60"/>
      <c r="L285" s="61" t="s">
        <v>295</v>
      </c>
      <c r="M285" s="62"/>
      <c r="N285" s="49"/>
      <c r="O285" s="50"/>
      <c r="P285" s="49"/>
      <c r="Q285" s="74"/>
      <c r="R285" s="52"/>
    </row>
    <row r="286" s="5" customFormat="1" ht="9.6" customHeight="1" spans="1:18">
      <c r="A286" s="54" t="s">
        <v>553</v>
      </c>
      <c r="B286" s="43"/>
      <c r="C286" s="43">
        <f>[2]Sheet1!K56</f>
        <v>393</v>
      </c>
      <c r="D286" s="44">
        <f>[2]Sheet1!L56</f>
        <v>0</v>
      </c>
      <c r="E286" s="43" t="str">
        <f>[2]Sheet1!M56</f>
        <v>HEMDEV  MAHESH</v>
      </c>
      <c r="F286" s="43">
        <f>[2]Sheet1!N56</f>
        <v>438635</v>
      </c>
      <c r="G286" s="43" t="str">
        <f>[2]Sheet1!O56</f>
        <v>(TN)</v>
      </c>
      <c r="H286" s="43">
        <f>[2]Sheet1!P56</f>
        <v>0</v>
      </c>
      <c r="I286" s="55"/>
      <c r="J286" s="61" t="s">
        <v>187</v>
      </c>
      <c r="K286" s="63"/>
      <c r="L286" s="64" t="s">
        <v>65</v>
      </c>
      <c r="M286" s="65"/>
      <c r="N286" s="59" t="str">
        <f>$J$289</f>
        <v>YAGNA PRADIP PATEL</v>
      </c>
      <c r="O286" s="48"/>
      <c r="P286" s="49"/>
      <c r="Q286" s="74"/>
      <c r="R286" s="52"/>
    </row>
    <row r="287" s="5" customFormat="1" ht="9.6" customHeight="1" spans="1:18">
      <c r="A287" s="42" t="s">
        <v>554</v>
      </c>
      <c r="B287" s="43"/>
      <c r="C287" s="43" t="str">
        <f>IF($D287="","",VLOOKUP($D287,'[1]Boys Si Main Draw Prep'!$A$7:$P$134,16))</f>
        <v/>
      </c>
      <c r="D287" s="44"/>
      <c r="E287" s="43" t="s">
        <v>104</v>
      </c>
      <c r="F287" s="43" t="str">
        <f>IF($D287="","",VLOOKUP($D287,'[1]Boys Si Main Draw Prep'!$A$7:$P$134,3))</f>
        <v/>
      </c>
      <c r="G287" s="43"/>
      <c r="H287" s="43" t="str">
        <f>IF($D287="","",VLOOKUP($D287,'[1]Boys Si Main Draw Prep'!$A$7:$P$134,4))</f>
        <v/>
      </c>
      <c r="I287" s="46"/>
      <c r="J287" s="59" t="str">
        <f>$E$288</f>
        <v>JENYL KUMAR</v>
      </c>
      <c r="K287" s="48"/>
      <c r="L287" s="66"/>
      <c r="M287" s="67"/>
      <c r="N287" s="61" t="s">
        <v>217</v>
      </c>
      <c r="O287" s="68"/>
      <c r="P287" s="49"/>
      <c r="Q287" s="74"/>
      <c r="R287" s="52"/>
    </row>
    <row r="288" s="5" customFormat="1" ht="9.6" customHeight="1" spans="1:18">
      <c r="A288" s="54" t="s">
        <v>555</v>
      </c>
      <c r="B288" s="43"/>
      <c r="C288" s="43" t="str">
        <f>IF($D288="","",VLOOKUP($D288,'[1]Boys Si Main Draw Prep'!$A$7:$P$134,16))</f>
        <v/>
      </c>
      <c r="D288" s="44"/>
      <c r="E288" s="43" t="str">
        <f>[2]Sheet1!M106</f>
        <v>JENYL KUMAR</v>
      </c>
      <c r="F288" s="43">
        <f>[2]Sheet1!N106</f>
        <v>430321</v>
      </c>
      <c r="G288" s="43">
        <f>[2]Sheet1!O106</f>
        <v>0</v>
      </c>
      <c r="H288" s="43" t="s">
        <v>556</v>
      </c>
      <c r="I288" s="55"/>
      <c r="J288" s="56"/>
      <c r="K288" s="57"/>
      <c r="L288" s="59" t="str">
        <f>$J$289</f>
        <v>YAGNA PRADIP PATEL</v>
      </c>
      <c r="M288" s="69"/>
      <c r="N288" s="49"/>
      <c r="O288" s="62"/>
      <c r="P288" s="49"/>
      <c r="Q288" s="74"/>
      <c r="R288" s="52"/>
    </row>
    <row r="289" s="5" customFormat="1" ht="9.6" customHeight="1" spans="1:18">
      <c r="A289" s="42" t="s">
        <v>557</v>
      </c>
      <c r="B289" s="43"/>
      <c r="C289" s="43">
        <f>[2]Sheet1!K17</f>
        <v>158</v>
      </c>
      <c r="D289" s="44">
        <f>[2]Sheet1!L17</f>
        <v>0</v>
      </c>
      <c r="E289" s="43" t="str">
        <f>[2]Sheet1!M17</f>
        <v>YAGNA PRADIP PATEL</v>
      </c>
      <c r="F289" s="43">
        <f>[2]Sheet1!N17</f>
        <v>423905</v>
      </c>
      <c r="G289" s="43" t="str">
        <f>[2]Sheet1!O17</f>
        <v>(GJ)</v>
      </c>
      <c r="H289" s="43">
        <f>[2]Sheet1!P17</f>
        <v>0</v>
      </c>
      <c r="I289" s="46"/>
      <c r="J289" s="59" t="str">
        <f>$E$289</f>
        <v>YAGNA PRADIP PATEL</v>
      </c>
      <c r="K289" s="70"/>
      <c r="L289" s="61" t="s">
        <v>296</v>
      </c>
      <c r="M289" s="63"/>
      <c r="N289" s="49"/>
      <c r="O289" s="62"/>
      <c r="P289" s="49"/>
      <c r="Q289" s="74"/>
      <c r="R289" s="52"/>
    </row>
    <row r="290" s="5" customFormat="1" ht="9.6" customHeight="1" spans="1:18">
      <c r="A290" s="54" t="s">
        <v>558</v>
      </c>
      <c r="B290" s="43"/>
      <c r="C290" s="43" t="str">
        <f>IF($D290="","",VLOOKUP($D290,'[1]Boys Si Main Draw Prep'!$A$7:$P$134,16))</f>
        <v/>
      </c>
      <c r="D290" s="44"/>
      <c r="E290" s="43" t="s">
        <v>104</v>
      </c>
      <c r="F290" s="43" t="str">
        <f>IF($D290="","",VLOOKUP($D290,'[1]Boys Si Main Draw Prep'!$A$7:$P$134,3))</f>
        <v/>
      </c>
      <c r="G290" s="43"/>
      <c r="H290" s="43" t="str">
        <f>IF($D290="","",VLOOKUP($D290,'[1]Boys Si Main Draw Prep'!$A$7:$P$134,4))</f>
        <v/>
      </c>
      <c r="I290" s="55"/>
      <c r="J290" s="56"/>
      <c r="K290" s="50"/>
      <c r="L290" s="71"/>
      <c r="M290" s="72"/>
      <c r="N290" s="64" t="s">
        <v>65</v>
      </c>
      <c r="O290" s="65"/>
      <c r="P290" s="59" t="str">
        <f>$E$294</f>
        <v>VRAJ HITESHBHAI GOHIL</v>
      </c>
      <c r="Q290" s="76"/>
      <c r="R290" s="52"/>
    </row>
    <row r="291" s="5" customFormat="1" ht="9.6" customHeight="1" spans="1:18">
      <c r="A291" s="42" t="s">
        <v>559</v>
      </c>
      <c r="B291" s="43"/>
      <c r="C291" s="43" t="str">
        <f>IF($D291="","",VLOOKUP($D291,'[1]Boys Si Main Draw Prep'!$A$7:$P$134,16))</f>
        <v/>
      </c>
      <c r="D291" s="44"/>
      <c r="E291" s="43" t="str">
        <f>[2]Sheet1!M144</f>
        <v>SIDESH MUTHUKUMAR</v>
      </c>
      <c r="F291" s="43">
        <f>[2]Sheet1!N144</f>
        <v>434350</v>
      </c>
      <c r="G291" s="43">
        <f>[2]Sheet1!O144</f>
        <v>0</v>
      </c>
      <c r="H291" s="43" t="s">
        <v>402</v>
      </c>
      <c r="I291" s="46"/>
      <c r="J291" s="59" t="str">
        <f>$E$291</f>
        <v>SIDESH MUTHUKUMAR</v>
      </c>
      <c r="K291" s="48"/>
      <c r="L291" s="49"/>
      <c r="M291" s="50"/>
      <c r="N291" s="49"/>
      <c r="O291" s="62"/>
      <c r="P291" s="61" t="s">
        <v>254</v>
      </c>
      <c r="Q291" s="71"/>
      <c r="R291" s="52"/>
    </row>
    <row r="292" s="5" customFormat="1" ht="9.6" customHeight="1" spans="1:18">
      <c r="A292" s="54" t="s">
        <v>560</v>
      </c>
      <c r="B292" s="43"/>
      <c r="C292" s="43" t="str">
        <f>IF($D292="","",VLOOKUP($D292,'[1]Boys Si Main Draw Prep'!$A$7:$P$134,16))</f>
        <v/>
      </c>
      <c r="D292" s="44"/>
      <c r="E292" s="43" t="str">
        <f>[2]Sheet1!M117</f>
        <v>SRIJIVAN</v>
      </c>
      <c r="F292" s="43">
        <f>[2]Sheet1!N117</f>
        <v>441997</v>
      </c>
      <c r="G292" s="43">
        <f>[2]Sheet1!O117</f>
        <v>0</v>
      </c>
      <c r="H292" s="43" t="s">
        <v>402</v>
      </c>
      <c r="I292" s="55"/>
      <c r="J292" s="61" t="s">
        <v>409</v>
      </c>
      <c r="K292" s="57"/>
      <c r="L292" s="59" t="str">
        <f>$E$294</f>
        <v>VRAJ HITESHBHAI GOHIL</v>
      </c>
      <c r="M292" s="48"/>
      <c r="N292" s="49"/>
      <c r="O292" s="62"/>
      <c r="P292" s="49"/>
      <c r="Q292" s="71"/>
      <c r="R292" s="52"/>
    </row>
    <row r="293" s="5" customFormat="1" ht="9.6" customHeight="1" spans="1:18">
      <c r="A293" s="42" t="s">
        <v>561</v>
      </c>
      <c r="B293" s="43"/>
      <c r="C293" s="43" t="str">
        <f>IF($D293="","",VLOOKUP($D293,'[1]Boys Si Main Draw Prep'!$A$7:$P$134,16))</f>
        <v/>
      </c>
      <c r="D293" s="44"/>
      <c r="E293" s="43" t="s">
        <v>562</v>
      </c>
      <c r="F293" s="43" t="str">
        <f>IF($D293="","",VLOOKUP($D293,'[1]Boys Si Main Draw Prep'!$A$7:$P$134,3))</f>
        <v/>
      </c>
      <c r="G293" s="43">
        <v>415705</v>
      </c>
      <c r="H293" s="43" t="s">
        <v>402</v>
      </c>
      <c r="I293" s="46"/>
      <c r="J293" s="59" t="str">
        <f>$E$294</f>
        <v>VRAJ HITESHBHAI GOHIL</v>
      </c>
      <c r="K293" s="60"/>
      <c r="L293" s="61" t="s">
        <v>68</v>
      </c>
      <c r="M293" s="62"/>
      <c r="N293" s="49"/>
      <c r="O293" s="62"/>
      <c r="P293" s="49"/>
      <c r="Q293" s="71"/>
      <c r="R293" s="52"/>
    </row>
    <row r="294" s="5" customFormat="1" ht="9.6" customHeight="1" spans="1:18">
      <c r="A294" s="54" t="s">
        <v>563</v>
      </c>
      <c r="B294" s="43"/>
      <c r="C294" s="43">
        <f>[2]Sheet1!K49</f>
        <v>367</v>
      </c>
      <c r="D294" s="44">
        <f>[2]Sheet1!L49</f>
        <v>0</v>
      </c>
      <c r="E294" s="43" t="str">
        <f>[2]Sheet1!M49</f>
        <v>VRAJ HITESHBHAI GOHIL</v>
      </c>
      <c r="F294" s="43">
        <f>[2]Sheet1!N49</f>
        <v>424710</v>
      </c>
      <c r="G294" s="43" t="str">
        <f>[2]Sheet1!O49</f>
        <v>(GJ)</v>
      </c>
      <c r="H294" s="43">
        <f>[2]Sheet1!P49</f>
        <v>0</v>
      </c>
      <c r="I294" s="55"/>
      <c r="J294" s="61" t="s">
        <v>202</v>
      </c>
      <c r="K294" s="63"/>
      <c r="L294" s="64" t="s">
        <v>65</v>
      </c>
      <c r="M294" s="65"/>
      <c r="N294" s="59" t="str">
        <f>$E$294</f>
        <v>VRAJ HITESHBHAI GOHIL</v>
      </c>
      <c r="O294" s="70"/>
      <c r="P294" s="49"/>
      <c r="Q294" s="71"/>
      <c r="R294" s="52"/>
    </row>
    <row r="295" s="5" customFormat="1" ht="9.6" customHeight="1" spans="1:18">
      <c r="A295" s="42" t="s">
        <v>564</v>
      </c>
      <c r="B295" s="43"/>
      <c r="C295" s="43" t="str">
        <f>IF($D295="","",VLOOKUP($D295,'[1]Boys Si Main Draw Prep'!$A$7:$P$134,16))</f>
        <v/>
      </c>
      <c r="D295" s="44"/>
      <c r="E295" s="43" t="s">
        <v>104</v>
      </c>
      <c r="F295" s="43" t="str">
        <f>IF($D295="","",VLOOKUP($D295,'[1]Boys Si Main Draw Prep'!$A$7:$P$134,3))</f>
        <v/>
      </c>
      <c r="G295" s="43"/>
      <c r="H295" s="43" t="str">
        <f>IF($D295="","",VLOOKUP($D295,'[1]Boys Si Main Draw Prep'!$A$7:$P$134,4))</f>
        <v/>
      </c>
      <c r="I295" s="46"/>
      <c r="J295" s="43" t="str">
        <f>$E$296</f>
        <v>ABHAY BHARADWAJ</v>
      </c>
      <c r="K295" s="48"/>
      <c r="L295" s="66"/>
      <c r="M295" s="67"/>
      <c r="N295" s="61" t="s">
        <v>68</v>
      </c>
      <c r="O295" s="50"/>
      <c r="P295" s="49"/>
      <c r="Q295" s="49"/>
      <c r="R295" s="52"/>
    </row>
    <row r="296" s="5" customFormat="1" ht="9.6" customHeight="1" spans="1:18">
      <c r="A296" s="54" t="s">
        <v>565</v>
      </c>
      <c r="B296" s="43"/>
      <c r="C296" s="43" t="str">
        <f>IF($D296="","",VLOOKUP($D296,'[1]Boys Si Main Draw Prep'!$A$7:$P$134,16))</f>
        <v/>
      </c>
      <c r="D296" s="44"/>
      <c r="E296" s="43" t="str">
        <f>[2]Sheet1!M127</f>
        <v>ABHAY BHARADWAJ</v>
      </c>
      <c r="F296" s="43">
        <f>[2]Sheet1!N127</f>
        <v>429948</v>
      </c>
      <c r="G296" s="43">
        <f>[2]Sheet1!O127</f>
        <v>0</v>
      </c>
      <c r="H296" s="43" t="s">
        <v>400</v>
      </c>
      <c r="I296" s="55"/>
      <c r="J296" s="56"/>
      <c r="K296" s="57"/>
      <c r="L296" s="47" t="str">
        <f>$J$297</f>
        <v>ANTARIKSH PRATAP AJAY VERMA</v>
      </c>
      <c r="M296" s="69"/>
      <c r="N296" s="49" t="s">
        <v>185</v>
      </c>
      <c r="O296" s="50"/>
      <c r="P296" s="49"/>
      <c r="Q296" s="49"/>
      <c r="R296" s="52"/>
    </row>
    <row r="297" s="5" customFormat="1" ht="9.6" customHeight="1" spans="1:18">
      <c r="A297" s="42" t="s">
        <v>566</v>
      </c>
      <c r="B297" s="43"/>
      <c r="C297" s="43" t="str">
        <f>IF($D297="","",VLOOKUP($D297,'[1]Boys Si Main Draw Prep'!$A$7:$P$134,16))</f>
        <v/>
      </c>
      <c r="D297" s="44"/>
      <c r="E297" s="43" t="s">
        <v>104</v>
      </c>
      <c r="F297" s="43" t="str">
        <f>IF($D297="","",VLOOKUP($D297,'[1]Boys Si Main Draw Prep'!$A$7:$P$134,3))</f>
        <v/>
      </c>
      <c r="G297" s="43"/>
      <c r="H297" s="43" t="str">
        <f>IF($D297="","",VLOOKUP($D297,'[1]Boys Si Main Draw Prep'!$A$7:$P$134,4))</f>
        <v/>
      </c>
      <c r="I297" s="46"/>
      <c r="J297" s="47" t="str">
        <f>$E$298</f>
        <v>ANTARIKSH PRATAP AJAY VERMA</v>
      </c>
      <c r="K297" s="70"/>
      <c r="L297" s="61" t="s">
        <v>296</v>
      </c>
      <c r="M297" s="63"/>
      <c r="N297" s="49"/>
      <c r="O297" s="50"/>
      <c r="P297" s="49"/>
      <c r="Q297" s="49"/>
      <c r="R297" s="52"/>
    </row>
    <row r="298" s="5" customFormat="1" ht="9.6" customHeight="1" spans="1:18">
      <c r="A298" s="54" t="s">
        <v>567</v>
      </c>
      <c r="B298" s="43"/>
      <c r="C298" s="43">
        <f>[2]Sheet1!K12</f>
        <v>130</v>
      </c>
      <c r="D298" s="44">
        <v>12</v>
      </c>
      <c r="E298" s="45" t="str">
        <f>[2]Sheet1!M12</f>
        <v>ANTARIKSH PRATAP AJAY VERMA</v>
      </c>
      <c r="F298" s="45">
        <f>[2]Sheet1!N12</f>
        <v>431025</v>
      </c>
      <c r="G298" s="45" t="str">
        <f>[2]Sheet1!O12</f>
        <v>(RJ)</v>
      </c>
      <c r="H298" s="45">
        <f>[2]Sheet1!P12</f>
        <v>0</v>
      </c>
      <c r="I298" s="55"/>
      <c r="J298" s="56"/>
      <c r="K298" s="50"/>
      <c r="L298" s="71"/>
      <c r="M298" s="72"/>
      <c r="N298" s="71"/>
      <c r="O298" s="63"/>
      <c r="P298" s="49"/>
      <c r="Q298" s="49"/>
      <c r="R298" s="52"/>
    </row>
    <row r="299" s="5" customFormat="1" ht="3" customHeight="1" spans="1:18">
      <c r="A299" s="80"/>
      <c r="B299" s="81"/>
      <c r="C299" s="81"/>
      <c r="D299" s="82"/>
      <c r="E299" s="83"/>
      <c r="F299" s="83"/>
      <c r="G299" s="84"/>
      <c r="H299" s="83"/>
      <c r="I299" s="85"/>
      <c r="J299" s="86"/>
      <c r="K299" s="87"/>
      <c r="L299" s="86"/>
      <c r="M299" s="88"/>
      <c r="N299" s="86"/>
      <c r="O299" s="87"/>
      <c r="P299" s="86"/>
      <c r="Q299" s="86"/>
      <c r="R299" s="52"/>
    </row>
    <row r="300" s="6" customFormat="1" ht="10.5" customHeight="1" spans="1:18">
      <c r="A300" s="89" t="s">
        <v>76</v>
      </c>
      <c r="B300" s="90"/>
      <c r="C300" s="91"/>
      <c r="D300" s="92" t="s">
        <v>77</v>
      </c>
      <c r="E300" s="139" t="s">
        <v>179</v>
      </c>
      <c r="F300" s="92" t="s">
        <v>77</v>
      </c>
      <c r="G300" s="94" t="s">
        <v>179</v>
      </c>
      <c r="H300" s="95"/>
      <c r="I300" s="92" t="s">
        <v>77</v>
      </c>
      <c r="J300" s="96" t="s">
        <v>180</v>
      </c>
      <c r="K300" s="97"/>
      <c r="L300" s="96" t="s">
        <v>80</v>
      </c>
      <c r="M300" s="98"/>
      <c r="N300" s="99" t="s">
        <v>81</v>
      </c>
      <c r="O300" s="99"/>
      <c r="P300" s="99" t="s">
        <v>568</v>
      </c>
      <c r="Q300" s="140"/>
    </row>
    <row r="301" s="6" customFormat="1" ht="9" customHeight="1" spans="1:18">
      <c r="A301" s="102" t="s">
        <v>83</v>
      </c>
      <c r="B301" s="103"/>
      <c r="C301" s="104">
        <f t="shared" ref="C301:C308" si="9">C225</f>
        <v>0</v>
      </c>
      <c r="D301" s="105">
        <f>'MEN QLY'!D225</f>
        <v>1</v>
      </c>
      <c r="E301" s="103" t="str">
        <f>$E$7</f>
        <v>MANDEEP REDDY KUDUMALA</v>
      </c>
      <c r="F301" s="105">
        <f>'MEN QLY'!F225</f>
        <v>9</v>
      </c>
      <c r="G301" s="103" t="str">
        <f>$E$222</f>
        <v>NITHILAN ERIC</v>
      </c>
      <c r="H301" s="123"/>
      <c r="I301" s="109" t="s">
        <v>84</v>
      </c>
      <c r="J301" s="103"/>
      <c r="K301" s="110"/>
      <c r="L301" s="103"/>
      <c r="M301" s="111"/>
      <c r="N301" s="112" t="s">
        <v>181</v>
      </c>
      <c r="O301" s="113"/>
      <c r="P301" s="113"/>
      <c r="Q301" s="114"/>
    </row>
    <row r="302" s="6" customFormat="1" ht="9" customHeight="1" spans="1:18">
      <c r="A302" s="102" t="s">
        <v>86</v>
      </c>
      <c r="B302" s="103"/>
      <c r="C302" s="104">
        <f t="shared" si="9"/>
        <v>0</v>
      </c>
      <c r="D302" s="105">
        <f>'MEN QLY'!D226</f>
        <v>2</v>
      </c>
      <c r="E302" s="103" t="str">
        <f>$E$39</f>
        <v> KARTHIK K S KAVIN</v>
      </c>
      <c r="F302" s="105">
        <f>'MEN QLY'!F226</f>
        <v>10</v>
      </c>
      <c r="G302" s="103" t="str">
        <f>$E$266</f>
        <v>SUHAS  SOMA</v>
      </c>
      <c r="H302" s="123"/>
      <c r="I302" s="109" t="s">
        <v>88</v>
      </c>
      <c r="J302" s="103"/>
      <c r="K302" s="110"/>
      <c r="L302" s="103"/>
      <c r="M302" s="111"/>
      <c r="N302" s="115">
        <f>'MEN QLY'!$N$74</f>
        <v>0</v>
      </c>
      <c r="O302" s="116"/>
      <c r="P302" s="117"/>
      <c r="Q302" s="118"/>
    </row>
    <row r="303" s="6" customFormat="1" ht="9" customHeight="1" spans="1:18">
      <c r="A303" s="119" t="s">
        <v>87</v>
      </c>
      <c r="B303" s="117"/>
      <c r="C303" s="120">
        <f t="shared" si="9"/>
        <v>0</v>
      </c>
      <c r="D303" s="105">
        <f>'MEN QLY'!D227</f>
        <v>3</v>
      </c>
      <c r="E303" s="103" t="str">
        <f>$E$83</f>
        <v>ALLEN CHRIS JOEL D</v>
      </c>
      <c r="F303" s="105">
        <f>'MEN QLY'!F227</f>
        <v>11</v>
      </c>
      <c r="G303" s="103" t="str">
        <f>$E$38</f>
        <v>MEGH BHARGAV K PATEL</v>
      </c>
      <c r="H303" s="123"/>
      <c r="I303" s="109" t="s">
        <v>92</v>
      </c>
      <c r="J303" s="103"/>
      <c r="K303" s="110"/>
      <c r="L303" s="103"/>
      <c r="M303" s="111"/>
      <c r="N303" s="112" t="s">
        <v>89</v>
      </c>
      <c r="O303" s="113"/>
      <c r="P303" s="113"/>
      <c r="Q303" s="114"/>
    </row>
    <row r="304" s="6" customFormat="1" ht="9" customHeight="1" spans="1:18">
      <c r="A304" s="121"/>
      <c r="B304" s="30"/>
      <c r="C304" s="122">
        <f t="shared" si="9"/>
        <v>0</v>
      </c>
      <c r="D304" s="105">
        <f>'MEN QLY'!D228</f>
        <v>4</v>
      </c>
      <c r="E304" s="103" t="str">
        <f>$E$115</f>
        <v>RAKSHAK TARUN V</v>
      </c>
      <c r="F304" s="105">
        <f>'MEN QLY'!F228</f>
        <v>12</v>
      </c>
      <c r="G304" s="103" t="str">
        <f>$E$298</f>
        <v>ANTARIKSH PRATAP AJAY VERMA</v>
      </c>
      <c r="H304" s="123"/>
      <c r="I304" s="109" t="s">
        <v>96</v>
      </c>
      <c r="J304" s="103"/>
      <c r="K304" s="110"/>
      <c r="L304" s="103"/>
      <c r="M304" s="111"/>
      <c r="N304" s="103" t="str">
        <f>$E$134</f>
        <v>JEEVAN JAYASANKAR NADAR</v>
      </c>
      <c r="O304" s="110"/>
      <c r="P304" s="103"/>
      <c r="Q304" s="123"/>
    </row>
    <row r="305" s="6" customFormat="1" ht="9" customHeight="1" spans="1:17">
      <c r="A305" s="124" t="s">
        <v>91</v>
      </c>
      <c r="B305" s="125"/>
      <c r="C305" s="141">
        <f t="shared" si="9"/>
        <v>0</v>
      </c>
      <c r="D305" s="105">
        <f>'MEN QLY'!D229</f>
        <v>5</v>
      </c>
      <c r="E305" s="103" t="str">
        <f>$E$159</f>
        <v>MUKIL RAMANAN</v>
      </c>
      <c r="F305" s="105">
        <f>'MEN QLY'!F229</f>
        <v>13</v>
      </c>
      <c r="G305" s="103" t="str">
        <f>$E$146</f>
        <v>HASAN S MOHAMED</v>
      </c>
      <c r="H305" s="123"/>
      <c r="I305" s="109" t="s">
        <v>105</v>
      </c>
      <c r="J305" s="103"/>
      <c r="K305" s="110"/>
      <c r="L305" s="103"/>
      <c r="M305" s="111"/>
      <c r="N305" s="117" t="str">
        <f>$E$267</f>
        <v>SRIKAR DONI</v>
      </c>
      <c r="O305" s="116"/>
      <c r="P305" s="117"/>
      <c r="Q305" s="118"/>
    </row>
    <row r="306" s="6" customFormat="1" ht="9" customHeight="1" spans="1:17">
      <c r="A306" s="102" t="s">
        <v>83</v>
      </c>
      <c r="B306" s="103"/>
      <c r="C306" s="104">
        <f t="shared" si="9"/>
        <v>0</v>
      </c>
      <c r="D306" s="105">
        <f>'MEN QLY'!D230</f>
        <v>6</v>
      </c>
      <c r="E306" s="103" t="str">
        <f>$E$191</f>
        <v>SHASHANK MACHERLA THEERTHA </v>
      </c>
      <c r="F306" s="105">
        <f>'MEN QLY'!F230</f>
        <v>14</v>
      </c>
      <c r="G306" s="103" t="str">
        <f>$E$70</f>
        <v>GP BALASURYA</v>
      </c>
      <c r="H306" s="123"/>
      <c r="I306" s="109" t="s">
        <v>106</v>
      </c>
      <c r="J306" s="103"/>
      <c r="K306" s="110"/>
      <c r="L306" s="103"/>
      <c r="M306" s="111"/>
      <c r="N306" s="112" t="s">
        <v>569</v>
      </c>
      <c r="O306" s="113"/>
      <c r="P306" s="113"/>
      <c r="Q306" s="114"/>
    </row>
    <row r="307" s="6" customFormat="1" ht="9" customHeight="1" spans="1:17">
      <c r="A307" s="102" t="s">
        <v>95</v>
      </c>
      <c r="B307" s="103"/>
      <c r="C307" s="104">
        <f t="shared" si="9"/>
        <v>0</v>
      </c>
      <c r="D307" s="105">
        <f>'MEN QLY'!D231</f>
        <v>7</v>
      </c>
      <c r="E307" s="103" t="str">
        <f>$E$235</f>
        <v>PARJANYA ADURY</v>
      </c>
      <c r="F307" s="105">
        <f>'MEN QLY'!F231</f>
        <v>15</v>
      </c>
      <c r="G307" s="103" t="str">
        <f>$E$114</f>
        <v>PAGALAVAN D</v>
      </c>
      <c r="H307" s="123"/>
      <c r="I307" s="109" t="s">
        <v>108</v>
      </c>
      <c r="J307" s="103"/>
      <c r="K307" s="110"/>
      <c r="L307" s="103"/>
      <c r="M307" s="111"/>
      <c r="N307" s="103">
        <f>N231</f>
        <v>0</v>
      </c>
      <c r="O307" s="110"/>
      <c r="P307" s="103"/>
      <c r="Q307" s="123"/>
    </row>
    <row r="308" s="6" customFormat="1" ht="9" customHeight="1" spans="1:17">
      <c r="A308" s="119" t="s">
        <v>97</v>
      </c>
      <c r="B308" s="117"/>
      <c r="C308" s="120">
        <f t="shared" si="9"/>
        <v>0</v>
      </c>
      <c r="D308" s="129">
        <f>'MEN QLY'!D232</f>
        <v>8</v>
      </c>
      <c r="E308" s="117" t="str">
        <f>$E$267</f>
        <v>SRIKAR DONI</v>
      </c>
      <c r="F308" s="129">
        <f>'MEN QLY'!F232</f>
        <v>16</v>
      </c>
      <c r="G308" s="117" t="str">
        <f>$E$190</f>
        <v>HARIDEV  V K</v>
      </c>
      <c r="H308" s="118"/>
      <c r="I308" s="133" t="s">
        <v>109</v>
      </c>
      <c r="J308" s="117"/>
      <c r="K308" s="116"/>
      <c r="L308" s="117"/>
      <c r="M308" s="134"/>
      <c r="N308" s="117" t="s">
        <v>55</v>
      </c>
      <c r="O308" s="116"/>
      <c r="P308" s="117"/>
      <c r="Q308" s="118"/>
    </row>
    <row r="309" s="3" customFormat="1" ht="9.6" spans="1:17">
      <c r="A309" s="30"/>
      <c r="B309" s="31"/>
      <c r="C309" s="31"/>
      <c r="D309" s="31"/>
      <c r="E309" s="32"/>
      <c r="F309" s="32"/>
      <c r="G309" s="34"/>
      <c r="H309" s="32"/>
      <c r="I309" s="33"/>
      <c r="J309" s="31" t="s">
        <v>103</v>
      </c>
      <c r="K309" s="33"/>
      <c r="L309" s="31" t="s">
        <v>62</v>
      </c>
      <c r="M309" s="33"/>
      <c r="N309" s="31" t="s">
        <v>63</v>
      </c>
      <c r="O309" s="33"/>
      <c r="P309" s="31" t="s">
        <v>135</v>
      </c>
      <c r="Q309" s="34"/>
    </row>
  </sheetData>
  <mergeCells count="1">
    <mergeCell ref="A4:C4"/>
  </mergeCells>
  <conditionalFormatting sqref="J7">
    <cfRule type="expression" dxfId="0" priority="695" stopIfTrue="1">
      <formula>I8="bs"</formula>
    </cfRule>
    <cfRule type="expression" dxfId="0" priority="694" stopIfTrue="1">
      <formula>I8="as"</formula>
    </cfRule>
  </conditionalFormatting>
  <conditionalFormatting sqref="L8">
    <cfRule type="expression" dxfId="0" priority="582" stopIfTrue="1">
      <formula>K9="bs"</formula>
    </cfRule>
    <cfRule type="expression" dxfId="0" priority="581" stopIfTrue="1">
      <formula>K9="as"</formula>
    </cfRule>
  </conditionalFormatting>
  <conditionalFormatting sqref="N10">
    <cfRule type="expression" dxfId="0" priority="252" stopIfTrue="1">
      <formula>M11="bs"</formula>
    </cfRule>
    <cfRule type="expression" dxfId="0" priority="251" stopIfTrue="1">
      <formula>M11="as"</formula>
    </cfRule>
  </conditionalFormatting>
  <conditionalFormatting sqref="L12">
    <cfRule type="expression" dxfId="0" priority="524" stopIfTrue="1">
      <formula>K13="bs"</formula>
    </cfRule>
    <cfRule type="expression" dxfId="0" priority="523" stopIfTrue="1">
      <formula>K13="as"</formula>
    </cfRule>
  </conditionalFormatting>
  <conditionalFormatting sqref="P14">
    <cfRule type="expression" dxfId="0" priority="48" stopIfTrue="1">
      <formula>O15="bs"</formula>
    </cfRule>
    <cfRule type="expression" dxfId="0" priority="47" stopIfTrue="1">
      <formula>O15="as"</formula>
    </cfRule>
  </conditionalFormatting>
  <conditionalFormatting sqref="L16">
    <cfRule type="expression" dxfId="0" priority="580" stopIfTrue="1">
      <formula>K17="bs"</formula>
    </cfRule>
    <cfRule type="expression" dxfId="0" priority="579" stopIfTrue="1">
      <formula>K17="as"</formula>
    </cfRule>
  </conditionalFormatting>
  <conditionalFormatting sqref="N18">
    <cfRule type="expression" dxfId="0" priority="194" stopIfTrue="1">
      <formula>M19="bs"</formula>
    </cfRule>
    <cfRule type="expression" dxfId="0" priority="193" stopIfTrue="1">
      <formula>M19="as"</formula>
    </cfRule>
  </conditionalFormatting>
  <conditionalFormatting sqref="J19">
    <cfRule type="expression" dxfId="0" priority="662" stopIfTrue="1">
      <formula>I20="bs"</formula>
    </cfRule>
    <cfRule type="expression" dxfId="0" priority="661" stopIfTrue="1">
      <formula>I20="as"</formula>
    </cfRule>
  </conditionalFormatting>
  <conditionalFormatting sqref="L20">
    <cfRule type="expression" dxfId="0" priority="436" stopIfTrue="1">
      <formula>K21="bs"</formula>
    </cfRule>
    <cfRule type="expression" dxfId="0" priority="435" stopIfTrue="1">
      <formula>K21="as"</formula>
    </cfRule>
  </conditionalFormatting>
  <conditionalFormatting sqref="P22">
    <cfRule type="expression" dxfId="0" priority="16" stopIfTrue="1">
      <formula>O23="bs"</formula>
    </cfRule>
    <cfRule type="expression" dxfId="0" priority="15" stopIfTrue="1">
      <formula>O23="as"</formula>
    </cfRule>
  </conditionalFormatting>
  <conditionalFormatting sqref="L24">
    <cfRule type="expression" dxfId="0" priority="434" stopIfTrue="1">
      <formula>K25="bs"</formula>
    </cfRule>
    <cfRule type="expression" dxfId="0" priority="433" stopIfTrue="1">
      <formula>K25="as"</formula>
    </cfRule>
  </conditionalFormatting>
  <conditionalFormatting sqref="J25">
    <cfRule type="expression" dxfId="0" priority="660" stopIfTrue="1">
      <formula>I26="bs"</formula>
    </cfRule>
    <cfRule type="expression" dxfId="0" priority="659" stopIfTrue="1">
      <formula>I26="as"</formula>
    </cfRule>
  </conditionalFormatting>
  <conditionalFormatting sqref="N26">
    <cfRule type="expression" dxfId="0" priority="192" stopIfTrue="1">
      <formula>M27="bs"</formula>
    </cfRule>
    <cfRule type="expression" dxfId="0" priority="191" stopIfTrue="1">
      <formula>M27="as"</formula>
    </cfRule>
  </conditionalFormatting>
  <conditionalFormatting sqref="J27">
    <cfRule type="expression" dxfId="0" priority="658" stopIfTrue="1">
      <formula>I28="bs"</formula>
    </cfRule>
    <cfRule type="expression" dxfId="0" priority="657" stopIfTrue="1">
      <formula>I28="as"</formula>
    </cfRule>
  </conditionalFormatting>
  <conditionalFormatting sqref="L28">
    <cfRule type="expression" dxfId="0" priority="432" stopIfTrue="1">
      <formula>K29="bs"</formula>
    </cfRule>
    <cfRule type="expression" dxfId="0" priority="431" stopIfTrue="1">
      <formula>K29="as"</formula>
    </cfRule>
  </conditionalFormatting>
  <conditionalFormatting sqref="P30">
    <cfRule type="expression" dxfId="0" priority="46" stopIfTrue="1">
      <formula>O31="bs"</formula>
    </cfRule>
    <cfRule type="expression" dxfId="0" priority="45" stopIfTrue="1">
      <formula>O31="as"</formula>
    </cfRule>
  </conditionalFormatting>
  <conditionalFormatting sqref="J31">
    <cfRule type="expression" dxfId="0" priority="656" stopIfTrue="1">
      <formula>I32="bs"</formula>
    </cfRule>
    <cfRule type="expression" dxfId="0" priority="655" stopIfTrue="1">
      <formula>I32="as"</formula>
    </cfRule>
  </conditionalFormatting>
  <conditionalFormatting sqref="L32">
    <cfRule type="expression" dxfId="0" priority="430" stopIfTrue="1">
      <formula>K33="bs"</formula>
    </cfRule>
    <cfRule type="expression" dxfId="0" priority="429" stopIfTrue="1">
      <formula>K33="as"</formula>
    </cfRule>
  </conditionalFormatting>
  <conditionalFormatting sqref="N34">
    <cfRule type="expression" dxfId="0" priority="196" stopIfTrue="1">
      <formula>M35="bs"</formula>
    </cfRule>
    <cfRule type="expression" dxfId="0" priority="195" stopIfTrue="1">
      <formula>M35="as"</formula>
    </cfRule>
  </conditionalFormatting>
  <conditionalFormatting sqref="L36">
    <cfRule type="expression" dxfId="0" priority="478" stopIfTrue="1">
      <formula>K37="bs"</formula>
    </cfRule>
    <cfRule type="expression" dxfId="0" priority="477" stopIfTrue="1">
      <formula>K37="as"</formula>
    </cfRule>
  </conditionalFormatting>
  <conditionalFormatting sqref="L40">
    <cfRule type="expression" dxfId="0" priority="576" stopIfTrue="1">
      <formula>K41="bs"</formula>
    </cfRule>
    <cfRule type="expression" dxfId="0" priority="575" stopIfTrue="1">
      <formula>K41="as"</formula>
    </cfRule>
  </conditionalFormatting>
  <conditionalFormatting sqref="N42">
    <cfRule type="expression" dxfId="0" priority="190" stopIfTrue="1">
      <formula>M43="bs"</formula>
    </cfRule>
    <cfRule type="expression" dxfId="0" priority="189" stopIfTrue="1">
      <formula>M43="as"</formula>
    </cfRule>
  </conditionalFormatting>
  <conditionalFormatting sqref="J43">
    <cfRule type="expression" dxfId="0" priority="654" stopIfTrue="1">
      <formula>I44="bs"</formula>
    </cfRule>
    <cfRule type="expression" dxfId="0" priority="653" stopIfTrue="1">
      <formula>I44="as"</formula>
    </cfRule>
  </conditionalFormatting>
  <conditionalFormatting sqref="L44">
    <cfRule type="expression" dxfId="0" priority="428" stopIfTrue="1">
      <formula>K45="bs"</formula>
    </cfRule>
    <cfRule type="expression" dxfId="0" priority="427" stopIfTrue="1">
      <formula>K45="as"</formula>
    </cfRule>
  </conditionalFormatting>
  <conditionalFormatting sqref="P46">
    <cfRule type="expression" dxfId="0" priority="32" stopIfTrue="1">
      <formula>O47="bs"</formula>
    </cfRule>
    <cfRule type="expression" dxfId="0" priority="31" stopIfTrue="1">
      <formula>O47="as"</formula>
    </cfRule>
  </conditionalFormatting>
  <conditionalFormatting sqref="L48">
    <cfRule type="expression" dxfId="0" priority="574" stopIfTrue="1">
      <formula>K49="bs"</formula>
    </cfRule>
    <cfRule type="expression" dxfId="0" priority="573" stopIfTrue="1">
      <formula>K49="as"</formula>
    </cfRule>
  </conditionalFormatting>
  <conditionalFormatting sqref="N50">
    <cfRule type="expression" dxfId="0" priority="200" stopIfTrue="1">
      <formula>M51="bs"</formula>
    </cfRule>
    <cfRule type="expression" dxfId="0" priority="199" stopIfTrue="1">
      <formula>M51="as"</formula>
    </cfRule>
  </conditionalFormatting>
  <conditionalFormatting sqref="J51">
    <cfRule type="expression" dxfId="0" priority="652" stopIfTrue="1">
      <formula>I52="bs"</formula>
    </cfRule>
    <cfRule type="expression" dxfId="0" priority="651" stopIfTrue="1">
      <formula>I52="as"</formula>
    </cfRule>
  </conditionalFormatting>
  <conditionalFormatting sqref="L52">
    <cfRule type="expression" dxfId="0" priority="426" stopIfTrue="1">
      <formula>K53="bs"</formula>
    </cfRule>
    <cfRule type="expression" dxfId="0" priority="425" stopIfTrue="1">
      <formula>K53="as"</formula>
    </cfRule>
  </conditionalFormatting>
  <conditionalFormatting sqref="P54">
    <cfRule type="expression" dxfId="0" priority="12" stopIfTrue="1">
      <formula>O55="bs"</formula>
    </cfRule>
    <cfRule type="expression" dxfId="0" priority="11" stopIfTrue="1">
      <formula>O55="as"</formula>
    </cfRule>
  </conditionalFormatting>
  <conditionalFormatting sqref="L56">
    <cfRule type="expression" dxfId="0" priority="424" stopIfTrue="1">
      <formula>K57="bs"</formula>
    </cfRule>
    <cfRule type="expression" dxfId="0" priority="423" stopIfTrue="1">
      <formula>K57="as"</formula>
    </cfRule>
  </conditionalFormatting>
  <conditionalFormatting sqref="J57">
    <cfRule type="expression" dxfId="0" priority="650" stopIfTrue="1">
      <formula>I58="bs"</formula>
    </cfRule>
    <cfRule type="expression" dxfId="0" priority="649" stopIfTrue="1">
      <formula>I58="as"</formula>
    </cfRule>
  </conditionalFormatting>
  <conditionalFormatting sqref="N58">
    <cfRule type="expression" dxfId="0" priority="170" stopIfTrue="1">
      <formula>M59="bs"</formula>
    </cfRule>
    <cfRule type="expression" dxfId="0" priority="169" stopIfTrue="1">
      <formula>M59="as"</formula>
    </cfRule>
  </conditionalFormatting>
  <conditionalFormatting sqref="J59">
    <cfRule type="expression" dxfId="0" priority="648" stopIfTrue="1">
      <formula>I60="bs"</formula>
    </cfRule>
    <cfRule type="expression" dxfId="0" priority="647" stopIfTrue="1">
      <formula>I60="as"</formula>
    </cfRule>
  </conditionalFormatting>
  <conditionalFormatting sqref="L60">
    <cfRule type="expression" dxfId="0" priority="250" stopIfTrue="1">
      <formula>K61="bs"</formula>
    </cfRule>
    <cfRule type="expression" dxfId="0" priority="249" stopIfTrue="1">
      <formula>K61="as"</formula>
    </cfRule>
  </conditionalFormatting>
  <conditionalFormatting sqref="P62">
    <cfRule type="expression" dxfId="0" priority="30" stopIfTrue="1">
      <formula>O63="bs"</formula>
    </cfRule>
    <cfRule type="expression" dxfId="0" priority="29" stopIfTrue="1">
      <formula>O63="as"</formula>
    </cfRule>
  </conditionalFormatting>
  <conditionalFormatting sqref="J63">
    <cfRule type="expression" dxfId="0" priority="646" stopIfTrue="1">
      <formula>I64="bs"</formula>
    </cfRule>
    <cfRule type="expression" dxfId="0" priority="645" stopIfTrue="1">
      <formula>I64="as"</formula>
    </cfRule>
  </conditionalFormatting>
  <conditionalFormatting sqref="L64">
    <cfRule type="expression" dxfId="0" priority="248" stopIfTrue="1">
      <formula>K65="bs"</formula>
    </cfRule>
    <cfRule type="expression" dxfId="0" priority="247" stopIfTrue="1">
      <formula>K65="as"</formula>
    </cfRule>
  </conditionalFormatting>
  <conditionalFormatting sqref="N66">
    <cfRule type="expression" dxfId="0" priority="74" stopIfTrue="1">
      <formula>M67="bs"</formula>
    </cfRule>
    <cfRule type="expression" dxfId="0" priority="73" stopIfTrue="1">
      <formula>M67="as"</formula>
    </cfRule>
  </conditionalFormatting>
  <conditionalFormatting sqref="L68">
    <cfRule type="expression" dxfId="0" priority="572" stopIfTrue="1">
      <formula>K69="bs"</formula>
    </cfRule>
    <cfRule type="expression" dxfId="0" priority="571" stopIfTrue="1">
      <formula>K69="as"</formula>
    </cfRule>
  </conditionalFormatting>
  <conditionalFormatting sqref="L84">
    <cfRule type="expression" dxfId="0" priority="570" stopIfTrue="1">
      <formula>K85="bs"</formula>
    </cfRule>
    <cfRule type="expression" dxfId="0" priority="569" stopIfTrue="1">
      <formula>K85="as"</formula>
    </cfRule>
  </conditionalFormatting>
  <conditionalFormatting sqref="G85">
    <cfRule type="duplicateValues" dxfId="11" priority="666"/>
    <cfRule type="duplicateValues" dxfId="11" priority="665"/>
  </conditionalFormatting>
  <conditionalFormatting sqref="N86">
    <cfRule type="expression" dxfId="0" priority="180" stopIfTrue="1">
      <formula>M87="bs"</formula>
    </cfRule>
    <cfRule type="expression" dxfId="0" priority="179" stopIfTrue="1">
      <formula>M87="as"</formula>
    </cfRule>
  </conditionalFormatting>
  <conditionalFormatting sqref="J87">
    <cfRule type="expression" dxfId="0" priority="604" stopIfTrue="1">
      <formula>I88="bs"</formula>
    </cfRule>
    <cfRule type="expression" dxfId="0" priority="603" stopIfTrue="1">
      <formula>I88="as"</formula>
    </cfRule>
  </conditionalFormatting>
  <conditionalFormatting sqref="L88">
    <cfRule type="expression" dxfId="0" priority="418" stopIfTrue="1">
      <formula>K89="bs"</formula>
    </cfRule>
    <cfRule type="expression" dxfId="0" priority="417" stopIfTrue="1">
      <formula>K89="as"</formula>
    </cfRule>
  </conditionalFormatting>
  <conditionalFormatting sqref="P90">
    <cfRule type="expression" dxfId="0" priority="44" stopIfTrue="1">
      <formula>O91="bs"</formula>
    </cfRule>
    <cfRule type="expression" dxfId="0" priority="43" stopIfTrue="1">
      <formula>O91="as"</formula>
    </cfRule>
  </conditionalFormatting>
  <conditionalFormatting sqref="L92">
    <cfRule type="expression" dxfId="0" priority="568" stopIfTrue="1">
      <formula>K93="bs"</formula>
    </cfRule>
    <cfRule type="expression" dxfId="0" priority="567" stopIfTrue="1">
      <formula>K93="as"</formula>
    </cfRule>
  </conditionalFormatting>
  <conditionalFormatting sqref="N94">
    <cfRule type="expression" dxfId="0" priority="168" stopIfTrue="1">
      <formula>M95="bs"</formula>
    </cfRule>
    <cfRule type="expression" dxfId="0" priority="167" stopIfTrue="1">
      <formula>M95="as"</formula>
    </cfRule>
  </conditionalFormatting>
  <conditionalFormatting sqref="J95">
    <cfRule type="expression" dxfId="0" priority="642" stopIfTrue="1">
      <formula>I96="bs"</formula>
    </cfRule>
    <cfRule type="expression" dxfId="0" priority="641" stopIfTrue="1">
      <formula>I96="as"</formula>
    </cfRule>
  </conditionalFormatting>
  <conditionalFormatting sqref="L96">
    <cfRule type="expression" dxfId="0" priority="416" stopIfTrue="1">
      <formula>K97="bs"</formula>
    </cfRule>
    <cfRule type="expression" dxfId="0" priority="415" stopIfTrue="1">
      <formula>K97="as"</formula>
    </cfRule>
  </conditionalFormatting>
  <conditionalFormatting sqref="P98">
    <cfRule type="expression" dxfId="0" priority="14" stopIfTrue="1">
      <formula>O99="bs"</formula>
    </cfRule>
    <cfRule type="expression" dxfId="0" priority="13" stopIfTrue="1">
      <formula>O99="as"</formula>
    </cfRule>
  </conditionalFormatting>
  <conditionalFormatting sqref="L100">
    <cfRule type="expression" dxfId="0" priority="246" stopIfTrue="1">
      <formula>K101="bs"</formula>
    </cfRule>
    <cfRule type="expression" dxfId="0" priority="245" stopIfTrue="1">
      <formula>K101="as"</formula>
    </cfRule>
  </conditionalFormatting>
  <conditionalFormatting sqref="J101">
    <cfRule type="expression" dxfId="0" priority="602" stopIfTrue="1">
      <formula>I102="bs"</formula>
    </cfRule>
    <cfRule type="expression" dxfId="0" priority="601" stopIfTrue="1">
      <formula>I102="as"</formula>
    </cfRule>
  </conditionalFormatting>
  <conditionalFormatting sqref="G102">
    <cfRule type="duplicateValues" dxfId="11" priority="664"/>
    <cfRule type="duplicateValues" dxfId="11" priority="663"/>
  </conditionalFormatting>
  <conditionalFormatting sqref="N102">
    <cfRule type="expression" dxfId="0" priority="188" stopIfTrue="1">
      <formula>M103="bs"</formula>
    </cfRule>
    <cfRule type="expression" dxfId="0" priority="187" stopIfTrue="1">
      <formula>M103="as"</formula>
    </cfRule>
  </conditionalFormatting>
  <conditionalFormatting sqref="L104">
    <cfRule type="expression" dxfId="0" priority="566" stopIfTrue="1">
      <formula>K105="bs"</formula>
    </cfRule>
    <cfRule type="expression" dxfId="0" priority="565" stopIfTrue="1">
      <formula>K105="as"</formula>
    </cfRule>
  </conditionalFormatting>
  <conditionalFormatting sqref="P106">
    <cfRule type="expression" dxfId="0" priority="42" stopIfTrue="1">
      <formula>O107="bs"</formula>
    </cfRule>
    <cfRule type="expression" dxfId="0" priority="41" stopIfTrue="1">
      <formula>O107="as"</formula>
    </cfRule>
  </conditionalFormatting>
  <conditionalFormatting sqref="J107">
    <cfRule type="expression" dxfId="0" priority="638" stopIfTrue="1">
      <formula>I108="bs"</formula>
    </cfRule>
    <cfRule type="expression" dxfId="0" priority="637" stopIfTrue="1">
      <formula>I108="as"</formula>
    </cfRule>
  </conditionalFormatting>
  <conditionalFormatting sqref="L108">
    <cfRule type="expression" dxfId="0" priority="244" stopIfTrue="1">
      <formula>K109="bs"</formula>
    </cfRule>
    <cfRule type="expression" dxfId="0" priority="243" stopIfTrue="1">
      <formula>K109="as"</formula>
    </cfRule>
  </conditionalFormatting>
  <conditionalFormatting sqref="N110">
    <cfRule type="expression" dxfId="0" priority="182" stopIfTrue="1">
      <formula>M111="bs"</formula>
    </cfRule>
    <cfRule type="expression" dxfId="0" priority="181" stopIfTrue="1">
      <formula>M111="as"</formula>
    </cfRule>
  </conditionalFormatting>
  <conditionalFormatting sqref="L112">
    <cfRule type="expression" dxfId="0" priority="410" stopIfTrue="1">
      <formula>K113="bs"</formula>
    </cfRule>
    <cfRule type="expression" dxfId="0" priority="409" stopIfTrue="1">
      <formula>K113="as"</formula>
    </cfRule>
  </conditionalFormatting>
  <conditionalFormatting sqref="L116">
    <cfRule type="expression" dxfId="0" priority="562" stopIfTrue="1">
      <formula>K117="bs"</formula>
    </cfRule>
    <cfRule type="expression" dxfId="0" priority="561" stopIfTrue="1">
      <formula>K117="as"</formula>
    </cfRule>
  </conditionalFormatting>
  <conditionalFormatting sqref="N118">
    <cfRule type="expression" dxfId="0" priority="186" stopIfTrue="1">
      <formula>M119="bs"</formula>
    </cfRule>
    <cfRule type="expression" dxfId="0" priority="185" stopIfTrue="1">
      <formula>M119="as"</formula>
    </cfRule>
  </conditionalFormatting>
  <conditionalFormatting sqref="J119">
    <cfRule type="expression" dxfId="0" priority="600" stopIfTrue="1">
      <formula>I120="bs"</formula>
    </cfRule>
    <cfRule type="expression" dxfId="0" priority="599" stopIfTrue="1">
      <formula>I120="as"</formula>
    </cfRule>
  </conditionalFormatting>
  <conditionalFormatting sqref="L120">
    <cfRule type="expression" dxfId="0" priority="242" stopIfTrue="1">
      <formula>K121="bs"</formula>
    </cfRule>
    <cfRule type="expression" dxfId="0" priority="241" stopIfTrue="1">
      <formula>K121="as"</formula>
    </cfRule>
  </conditionalFormatting>
  <conditionalFormatting sqref="P122">
    <cfRule type="expression" dxfId="0" priority="40" stopIfTrue="1">
      <formula>O123="bs"</formula>
    </cfRule>
    <cfRule type="expression" dxfId="0" priority="39" stopIfTrue="1">
      <formula>O123="as"</formula>
    </cfRule>
  </conditionalFormatting>
  <conditionalFormatting sqref="L124">
    <cfRule type="expression" dxfId="0" priority="560" stopIfTrue="1">
      <formula>K125="bs"</formula>
    </cfRule>
    <cfRule type="expression" dxfId="0" priority="559" stopIfTrue="1">
      <formula>K125="as"</formula>
    </cfRule>
  </conditionalFormatting>
  <conditionalFormatting sqref="N126">
    <cfRule type="expression" dxfId="0" priority="184" stopIfTrue="1">
      <formula>M127="bs"</formula>
    </cfRule>
    <cfRule type="expression" dxfId="0" priority="183" stopIfTrue="1">
      <formula>M127="as"</formula>
    </cfRule>
  </conditionalFormatting>
  <conditionalFormatting sqref="J127">
    <cfRule type="expression" dxfId="0" priority="634" stopIfTrue="1">
      <formula>I128="bs"</formula>
    </cfRule>
    <cfRule type="expression" dxfId="0" priority="633" stopIfTrue="1">
      <formula>I128="as"</formula>
    </cfRule>
  </conditionalFormatting>
  <conditionalFormatting sqref="L128">
    <cfRule type="expression" dxfId="0" priority="240" stopIfTrue="1">
      <formula>K129="bs"</formula>
    </cfRule>
    <cfRule type="expression" dxfId="0" priority="239" stopIfTrue="1">
      <formula>K129="as"</formula>
    </cfRule>
  </conditionalFormatting>
  <conditionalFormatting sqref="P130">
    <cfRule type="expression" dxfId="0" priority="10" stopIfTrue="1">
      <formula>O131="bs"</formula>
    </cfRule>
    <cfRule type="expression" dxfId="0" priority="9" stopIfTrue="1">
      <formula>O131="as"</formula>
    </cfRule>
  </conditionalFormatting>
  <conditionalFormatting sqref="L132">
    <cfRule type="expression" dxfId="0" priority="238" stopIfTrue="1">
      <formula>K133="bs"</formula>
    </cfRule>
    <cfRule type="expression" dxfId="0" priority="237" stopIfTrue="1">
      <formula>K133="as"</formula>
    </cfRule>
  </conditionalFormatting>
  <conditionalFormatting sqref="J133">
    <cfRule type="expression" dxfId="0" priority="632" stopIfTrue="1">
      <formula>I134="bs"</formula>
    </cfRule>
    <cfRule type="expression" dxfId="0" priority="631" stopIfTrue="1">
      <formula>I134="as"</formula>
    </cfRule>
  </conditionalFormatting>
  <conditionalFormatting sqref="N134">
    <cfRule type="expression" dxfId="0" priority="176" stopIfTrue="1">
      <formula>M135="bs"</formula>
    </cfRule>
    <cfRule type="expression" dxfId="0" priority="175" stopIfTrue="1">
      <formula>M135="as"</formula>
    </cfRule>
  </conditionalFormatting>
  <conditionalFormatting sqref="L136">
    <cfRule type="expression" dxfId="0" priority="480" stopIfTrue="1">
      <formula>K137="bs"</formula>
    </cfRule>
    <cfRule type="expression" dxfId="0" priority="479" stopIfTrue="1">
      <formula>K137="as"</formula>
    </cfRule>
  </conditionalFormatting>
  <conditionalFormatting sqref="P138">
    <cfRule type="expression" dxfId="0" priority="38" stopIfTrue="1">
      <formula>O139="bs"</formula>
    </cfRule>
    <cfRule type="expression" dxfId="0" priority="37" stopIfTrue="1">
      <formula>O139="as"</formula>
    </cfRule>
  </conditionalFormatting>
  <conditionalFormatting sqref="J139">
    <cfRule type="expression" dxfId="0" priority="630" stopIfTrue="1">
      <formula>I140="bs"</formula>
    </cfRule>
    <cfRule type="expression" dxfId="0" priority="629" stopIfTrue="1">
      <formula>I140="as"</formula>
    </cfRule>
  </conditionalFormatting>
  <conditionalFormatting sqref="L140">
    <cfRule type="expression" dxfId="0" priority="236" stopIfTrue="1">
      <formula>K141="bs"</formula>
    </cfRule>
    <cfRule type="expression" dxfId="0" priority="235" stopIfTrue="1">
      <formula>K141="as"</formula>
    </cfRule>
  </conditionalFormatting>
  <conditionalFormatting sqref="N142">
    <cfRule type="expression" dxfId="0" priority="174" stopIfTrue="1">
      <formula>M143="bs"</formula>
    </cfRule>
    <cfRule type="expression" dxfId="0" priority="173" stopIfTrue="1">
      <formula>M143="as"</formula>
    </cfRule>
  </conditionalFormatting>
  <conditionalFormatting sqref="L144">
    <cfRule type="expression" dxfId="0" priority="476" stopIfTrue="1">
      <formula>K145="bs"</formula>
    </cfRule>
    <cfRule type="expression" dxfId="0" priority="475" stopIfTrue="1">
      <formula>K145="as"</formula>
    </cfRule>
  </conditionalFormatting>
  <conditionalFormatting sqref="J159">
    <cfRule type="expression" dxfId="0" priority="680" stopIfTrue="1">
      <formula>I160="bs"</formula>
    </cfRule>
    <cfRule type="expression" dxfId="0" priority="679" stopIfTrue="1">
      <formula>I160="as"</formula>
    </cfRule>
  </conditionalFormatting>
  <conditionalFormatting sqref="L160">
    <cfRule type="expression" dxfId="0" priority="448" stopIfTrue="1">
      <formula>K161="bs"</formula>
    </cfRule>
    <cfRule type="expression" dxfId="0" priority="447" stopIfTrue="1">
      <formula>K161="as"</formula>
    </cfRule>
  </conditionalFormatting>
  <conditionalFormatting sqref="N162">
    <cfRule type="expression" dxfId="0" priority="72" stopIfTrue="1">
      <formula>M163="bs"</formula>
    </cfRule>
    <cfRule type="expression" dxfId="0" priority="71" stopIfTrue="1">
      <formula>M163="as"</formula>
    </cfRule>
  </conditionalFormatting>
  <conditionalFormatting sqref="J163">
    <cfRule type="expression" dxfId="0" priority="598" stopIfTrue="1">
      <formula>I164="bs"</formula>
    </cfRule>
    <cfRule type="expression" dxfId="0" priority="597" stopIfTrue="1">
      <formula>I164="as"</formula>
    </cfRule>
  </conditionalFormatting>
  <conditionalFormatting sqref="L164">
    <cfRule type="expression" dxfId="0" priority="234" stopIfTrue="1">
      <formula>K165="bs"</formula>
    </cfRule>
    <cfRule type="expression" dxfId="0" priority="233" stopIfTrue="1">
      <formula>K165="as"</formula>
    </cfRule>
  </conditionalFormatting>
  <conditionalFormatting sqref="P166">
    <cfRule type="expression" dxfId="0" priority="22" stopIfTrue="1">
      <formula>O167="bs"</formula>
    </cfRule>
    <cfRule type="expression" dxfId="0" priority="21" stopIfTrue="1">
      <formula>O167="as"</formula>
    </cfRule>
  </conditionalFormatting>
  <conditionalFormatting sqref="L168">
    <cfRule type="expression" dxfId="0" priority="450" stopIfTrue="1">
      <formula>K169="bs"</formula>
    </cfRule>
    <cfRule type="expression" dxfId="0" priority="449" stopIfTrue="1">
      <formula>K169="as"</formula>
    </cfRule>
  </conditionalFormatting>
  <conditionalFormatting sqref="N170">
    <cfRule type="expression" dxfId="0" priority="172" stopIfTrue="1">
      <formula>M171="bs"</formula>
    </cfRule>
    <cfRule type="expression" dxfId="0" priority="171" stopIfTrue="1">
      <formula>M171="as"</formula>
    </cfRule>
  </conditionalFormatting>
  <conditionalFormatting sqref="J171">
    <cfRule type="expression" dxfId="0" priority="626" stopIfTrue="1">
      <formula>I172="bs"</formula>
    </cfRule>
    <cfRule type="expression" dxfId="0" priority="625" stopIfTrue="1">
      <formula>I172="as"</formula>
    </cfRule>
  </conditionalFormatting>
  <conditionalFormatting sqref="L172">
    <cfRule type="expression" dxfId="0" priority="232" stopIfTrue="1">
      <formula>K173="bs"</formula>
    </cfRule>
    <cfRule type="expression" dxfId="0" priority="231" stopIfTrue="1">
      <formula>K173="as"</formula>
    </cfRule>
  </conditionalFormatting>
  <conditionalFormatting sqref="P174">
    <cfRule type="expression" dxfId="0" priority="4" stopIfTrue="1">
      <formula>O175="bs"</formula>
    </cfRule>
    <cfRule type="expression" dxfId="0" priority="3" stopIfTrue="1">
      <formula>O175="as"</formula>
    </cfRule>
  </conditionalFormatting>
  <conditionalFormatting sqref="L176">
    <cfRule type="expression" dxfId="0" priority="230" stopIfTrue="1">
      <formula>K177="bs"</formula>
    </cfRule>
    <cfRule type="expression" dxfId="0" priority="229" stopIfTrue="1">
      <formula>K177="as"</formula>
    </cfRule>
  </conditionalFormatting>
  <conditionalFormatting sqref="J177">
    <cfRule type="expression" dxfId="0" priority="596" stopIfTrue="1">
      <formula>I178="bs"</formula>
    </cfRule>
    <cfRule type="expression" dxfId="0" priority="595" stopIfTrue="1">
      <formula>I178="as"</formula>
    </cfRule>
  </conditionalFormatting>
  <conditionalFormatting sqref="N178">
    <cfRule type="expression" dxfId="0" priority="78" stopIfTrue="1">
      <formula>M179="bs"</formula>
    </cfRule>
    <cfRule type="expression" dxfId="0" priority="77" stopIfTrue="1">
      <formula>M179="as"</formula>
    </cfRule>
  </conditionalFormatting>
  <conditionalFormatting sqref="L180">
    <cfRule type="expression" dxfId="0" priority="228" stopIfTrue="1">
      <formula>K181="bs"</formula>
    </cfRule>
    <cfRule type="expression" dxfId="0" priority="227" stopIfTrue="1">
      <formula>K181="as"</formula>
    </cfRule>
  </conditionalFormatting>
  <conditionalFormatting sqref="P182">
    <cfRule type="expression" dxfId="0" priority="28" stopIfTrue="1">
      <formula>O183="bs"</formula>
    </cfRule>
    <cfRule type="expression" dxfId="0" priority="27" stopIfTrue="1">
      <formula>O183="as"</formula>
    </cfRule>
  </conditionalFormatting>
  <conditionalFormatting sqref="J183">
    <cfRule type="expression" dxfId="0" priority="622" stopIfTrue="1">
      <formula>I184="bs"</formula>
    </cfRule>
    <cfRule type="expression" dxfId="0" priority="621" stopIfTrue="1">
      <formula>I184="as"</formula>
    </cfRule>
  </conditionalFormatting>
  <conditionalFormatting sqref="L184">
    <cfRule type="expression" dxfId="0" priority="210" stopIfTrue="1">
      <formula>K185="bs"</formula>
    </cfRule>
    <cfRule type="expression" dxfId="0" priority="209" stopIfTrue="1">
      <formula>K185="as"</formula>
    </cfRule>
  </conditionalFormatting>
  <conditionalFormatting sqref="N186">
    <cfRule type="expression" dxfId="0" priority="76" stopIfTrue="1">
      <formula>M187="bs"</formula>
    </cfRule>
    <cfRule type="expression" dxfId="0" priority="75" stopIfTrue="1">
      <formula>M187="as"</formula>
    </cfRule>
  </conditionalFormatting>
  <conditionalFormatting sqref="L188">
    <cfRule type="expression" dxfId="0" priority="452" stopIfTrue="1">
      <formula>K189="bs"</formula>
    </cfRule>
    <cfRule type="expression" dxfId="0" priority="451" stopIfTrue="1">
      <formula>K189="as"</formula>
    </cfRule>
  </conditionalFormatting>
  <conditionalFormatting sqref="L192">
    <cfRule type="expression" dxfId="0" priority="454" stopIfTrue="1">
      <formula>K193="bs"</formula>
    </cfRule>
    <cfRule type="expression" dxfId="0" priority="453" stopIfTrue="1">
      <formula>K193="as"</formula>
    </cfRule>
  </conditionalFormatting>
  <conditionalFormatting sqref="N194">
    <cfRule type="expression" dxfId="0" priority="70" stopIfTrue="1">
      <formula>M195="bs"</formula>
    </cfRule>
    <cfRule type="expression" dxfId="0" priority="69" stopIfTrue="1">
      <formula>M195="as"</formula>
    </cfRule>
  </conditionalFormatting>
  <conditionalFormatting sqref="J195">
    <cfRule type="expression" dxfId="0" priority="594" stopIfTrue="1">
      <formula>I196="bs"</formula>
    </cfRule>
    <cfRule type="expression" dxfId="0" priority="593" stopIfTrue="1">
      <formula>I196="as"</formula>
    </cfRule>
  </conditionalFormatting>
  <conditionalFormatting sqref="L196">
    <cfRule type="expression" dxfId="0" priority="198" stopIfTrue="1">
      <formula>K197="bs"</formula>
    </cfRule>
    <cfRule type="expression" dxfId="0" priority="197" stopIfTrue="1">
      <formula>K197="as"</formula>
    </cfRule>
  </conditionalFormatting>
  <conditionalFormatting sqref="P198">
    <cfRule type="expression" dxfId="0" priority="36" stopIfTrue="1">
      <formula>O199="bs"</formula>
    </cfRule>
    <cfRule type="expression" dxfId="0" priority="35" stopIfTrue="1">
      <formula>O199="as"</formula>
    </cfRule>
  </conditionalFormatting>
  <conditionalFormatting sqref="L200">
    <cfRule type="expression" dxfId="0" priority="456" stopIfTrue="1">
      <formula>K201="bs"</formula>
    </cfRule>
    <cfRule type="expression" dxfId="0" priority="455" stopIfTrue="1">
      <formula>K201="as"</formula>
    </cfRule>
  </conditionalFormatting>
  <conditionalFormatting sqref="N202">
    <cfRule type="expression" dxfId="0" priority="178" stopIfTrue="1">
      <formula>M203="bs"</formula>
    </cfRule>
    <cfRule type="expression" dxfId="0" priority="177" stopIfTrue="1">
      <formula>M203="as"</formula>
    </cfRule>
  </conditionalFormatting>
  <conditionalFormatting sqref="J203">
    <cfRule type="expression" dxfId="0" priority="618" stopIfTrue="1">
      <formula>I204="bs"</formula>
    </cfRule>
    <cfRule type="expression" dxfId="0" priority="617" stopIfTrue="1">
      <formula>I204="as"</formula>
    </cfRule>
  </conditionalFormatting>
  <conditionalFormatting sqref="L204">
    <cfRule type="expression" dxfId="0" priority="204" stopIfTrue="1">
      <formula>K205="bs"</formula>
    </cfRule>
    <cfRule type="expression" dxfId="0" priority="203" stopIfTrue="1">
      <formula>K205="as"</formula>
    </cfRule>
  </conditionalFormatting>
  <conditionalFormatting sqref="P206">
    <cfRule type="expression" dxfId="0" priority="8" stopIfTrue="1">
      <formula>O207="bs"</formula>
    </cfRule>
    <cfRule type="expression" dxfId="0" priority="7" stopIfTrue="1">
      <formula>O207="as"</formula>
    </cfRule>
  </conditionalFormatting>
  <conditionalFormatting sqref="L208">
    <cfRule type="expression" dxfId="0" priority="206" stopIfTrue="1">
      <formula>K209="bs"</formula>
    </cfRule>
    <cfRule type="expression" dxfId="0" priority="205" stopIfTrue="1">
      <formula>K209="as"</formula>
    </cfRule>
  </conditionalFormatting>
  <conditionalFormatting sqref="J209">
    <cfRule type="expression" dxfId="0" priority="616" stopIfTrue="1">
      <formula>I210="bs"</formula>
    </cfRule>
    <cfRule type="expression" dxfId="0" priority="615" stopIfTrue="1">
      <formula>I210="as"</formula>
    </cfRule>
  </conditionalFormatting>
  <conditionalFormatting sqref="N210">
    <cfRule type="expression" dxfId="0" priority="68" stopIfTrue="1">
      <formula>M211="bs"</formula>
    </cfRule>
    <cfRule type="expression" dxfId="0" priority="67" stopIfTrue="1">
      <formula>M211="as"</formula>
    </cfRule>
  </conditionalFormatting>
  <conditionalFormatting sqref="L212">
    <cfRule type="expression" dxfId="0" priority="458" stopIfTrue="1">
      <formula>K213="bs"</formula>
    </cfRule>
    <cfRule type="expression" dxfId="0" priority="457" stopIfTrue="1">
      <formula>K213="as"</formula>
    </cfRule>
  </conditionalFormatting>
  <conditionalFormatting sqref="P214">
    <cfRule type="expression" dxfId="0" priority="34" stopIfTrue="1">
      <formula>O215="bs"</formula>
    </cfRule>
    <cfRule type="expression" dxfId="0" priority="33" stopIfTrue="1">
      <formula>O215="as"</formula>
    </cfRule>
  </conditionalFormatting>
  <conditionalFormatting sqref="J215">
    <cfRule type="expression" dxfId="0" priority="614" stopIfTrue="1">
      <formula>I216="bs"</formula>
    </cfRule>
    <cfRule type="expression" dxfId="0" priority="613" stopIfTrue="1">
      <formula>I216="as"</formula>
    </cfRule>
  </conditionalFormatting>
  <conditionalFormatting sqref="L216">
    <cfRule type="expression" dxfId="0" priority="202" stopIfTrue="1">
      <formula>K217="bs"</formula>
    </cfRule>
    <cfRule type="expression" dxfId="0" priority="201" stopIfTrue="1">
      <formula>K217="as"</formula>
    </cfRule>
  </conditionalFormatting>
  <conditionalFormatting sqref="N218">
    <cfRule type="expression" dxfId="0" priority="64" stopIfTrue="1">
      <formula>M219="bs"</formula>
    </cfRule>
    <cfRule type="expression" dxfId="0" priority="63" stopIfTrue="1">
      <formula>M219="as"</formula>
    </cfRule>
  </conditionalFormatting>
  <conditionalFormatting sqref="L220">
    <cfRule type="expression" dxfId="0" priority="460" stopIfTrue="1">
      <formula>K221="bs"</formula>
    </cfRule>
    <cfRule type="expression" dxfId="0" priority="459" stopIfTrue="1">
      <formula>K221="as"</formula>
    </cfRule>
  </conditionalFormatting>
  <conditionalFormatting sqref="L236">
    <cfRule type="expression" dxfId="0" priority="462" stopIfTrue="1">
      <formula>K237="bs"</formula>
    </cfRule>
    <cfRule type="expression" dxfId="0" priority="461" stopIfTrue="1">
      <formula>K237="as"</formula>
    </cfRule>
  </conditionalFormatting>
  <conditionalFormatting sqref="N238">
    <cfRule type="expression" dxfId="0" priority="66" stopIfTrue="1">
      <formula>M239="bs"</formula>
    </cfRule>
    <cfRule type="expression" dxfId="0" priority="65" stopIfTrue="1">
      <formula>M239="as"</formula>
    </cfRule>
  </conditionalFormatting>
  <conditionalFormatting sqref="J239">
    <cfRule type="expression" dxfId="0" priority="612" stopIfTrue="1">
      <formula>I240="bs"</formula>
    </cfRule>
    <cfRule type="expression" dxfId="0" priority="611" stopIfTrue="1">
      <formula>I240="as"</formula>
    </cfRule>
  </conditionalFormatting>
  <conditionalFormatting sqref="L240">
    <cfRule type="expression" dxfId="0" priority="208" stopIfTrue="1">
      <formula>K241="bs"</formula>
    </cfRule>
    <cfRule type="expression" dxfId="0" priority="207" stopIfTrue="1">
      <formula>K241="as"</formula>
    </cfRule>
  </conditionalFormatting>
  <conditionalFormatting sqref="P242">
    <cfRule type="expression" dxfId="0" priority="26" stopIfTrue="1">
      <formula>O243="bs"</formula>
    </cfRule>
    <cfRule type="expression" dxfId="0" priority="25" stopIfTrue="1">
      <formula>O243="as"</formula>
    </cfRule>
  </conditionalFormatting>
  <conditionalFormatting sqref="L244">
    <cfRule type="expression" dxfId="0" priority="464" stopIfTrue="1">
      <formula>K245="bs"</formula>
    </cfRule>
    <cfRule type="expression" dxfId="0" priority="463" stopIfTrue="1">
      <formula>K245="as"</formula>
    </cfRule>
  </conditionalFormatting>
  <conditionalFormatting sqref="N246">
    <cfRule type="expression" dxfId="0" priority="62" stopIfTrue="1">
      <formula>M247="bs"</formula>
    </cfRule>
    <cfRule type="expression" dxfId="0" priority="61" stopIfTrue="1">
      <formula>M247="as"</formula>
    </cfRule>
  </conditionalFormatting>
  <conditionalFormatting sqref="J247">
    <cfRule type="expression" dxfId="0" priority="610" stopIfTrue="1">
      <formula>I248="bs"</formula>
    </cfRule>
    <cfRule type="expression" dxfId="0" priority="609" stopIfTrue="1">
      <formula>I248="as"</formula>
    </cfRule>
  </conditionalFormatting>
  <conditionalFormatting sqref="L248">
    <cfRule type="expression" dxfId="0" priority="226" stopIfTrue="1">
      <formula>K249="bs"</formula>
    </cfRule>
    <cfRule type="expression" dxfId="0" priority="225" stopIfTrue="1">
      <formula>K249="as"</formula>
    </cfRule>
  </conditionalFormatting>
  <conditionalFormatting sqref="P250">
    <cfRule type="expression" dxfId="0" priority="6" stopIfTrue="1">
      <formula>O251="bs"</formula>
    </cfRule>
    <cfRule type="expression" dxfId="0" priority="5" stopIfTrue="1">
      <formula>O251="as"</formula>
    </cfRule>
  </conditionalFormatting>
  <conditionalFormatting sqref="L252">
    <cfRule type="expression" dxfId="0" priority="224" stopIfTrue="1">
      <formula>K253="bs"</formula>
    </cfRule>
    <cfRule type="expression" dxfId="0" priority="223" stopIfTrue="1">
      <formula>K253="as"</formula>
    </cfRule>
  </conditionalFormatting>
  <conditionalFormatting sqref="J253">
    <cfRule type="expression" dxfId="0" priority="608" stopIfTrue="1">
      <formula>I254="bs"</formula>
    </cfRule>
    <cfRule type="expression" dxfId="0" priority="607" stopIfTrue="1">
      <formula>I254="as"</formula>
    </cfRule>
  </conditionalFormatting>
  <conditionalFormatting sqref="N254">
    <cfRule type="expression" dxfId="0" priority="60" stopIfTrue="1">
      <formula>M255="bs"</formula>
    </cfRule>
    <cfRule type="expression" dxfId="0" priority="59" stopIfTrue="1">
      <formula>M255="as"</formula>
    </cfRule>
  </conditionalFormatting>
  <conditionalFormatting sqref="L256">
    <cfRule type="expression" dxfId="0" priority="466" stopIfTrue="1">
      <formula>K257="bs"</formula>
    </cfRule>
    <cfRule type="expression" dxfId="0" priority="465" stopIfTrue="1">
      <formula>K257="as"</formula>
    </cfRule>
  </conditionalFormatting>
  <conditionalFormatting sqref="P258">
    <cfRule type="expression" dxfId="0" priority="24" stopIfTrue="1">
      <formula>O259="bs"</formula>
    </cfRule>
    <cfRule type="expression" dxfId="0" priority="23" stopIfTrue="1">
      <formula>O259="as"</formula>
    </cfRule>
  </conditionalFormatting>
  <conditionalFormatting sqref="J259">
    <cfRule type="expression" dxfId="0" priority="606" stopIfTrue="1">
      <formula>I260="bs"</formula>
    </cfRule>
    <cfRule type="expression" dxfId="0" priority="605" stopIfTrue="1">
      <formula>I260="as"</formula>
    </cfRule>
  </conditionalFormatting>
  <conditionalFormatting sqref="L260">
    <cfRule type="expression" dxfId="0" priority="222" stopIfTrue="1">
      <formula>K261="bs"</formula>
    </cfRule>
    <cfRule type="expression" dxfId="0" priority="221" stopIfTrue="1">
      <formula>K261="as"</formula>
    </cfRule>
  </conditionalFormatting>
  <conditionalFormatting sqref="N262">
    <cfRule type="expression" dxfId="0" priority="58" stopIfTrue="1">
      <formula>M263="bs"</formula>
    </cfRule>
    <cfRule type="expression" dxfId="0" priority="57" stopIfTrue="1">
      <formula>M263="as"</formula>
    </cfRule>
  </conditionalFormatting>
  <conditionalFormatting sqref="L264">
    <cfRule type="expression" dxfId="0" priority="468" stopIfTrue="1">
      <formula>K265="bs"</formula>
    </cfRule>
    <cfRule type="expression" dxfId="0" priority="467" stopIfTrue="1">
      <formula>K265="as"</formula>
    </cfRule>
  </conditionalFormatting>
  <conditionalFormatting sqref="L268">
    <cfRule type="expression" dxfId="0" priority="470" stopIfTrue="1">
      <formula>K269="bs"</formula>
    </cfRule>
    <cfRule type="expression" dxfId="0" priority="469" stopIfTrue="1">
      <formula>K269="as"</formula>
    </cfRule>
  </conditionalFormatting>
  <conditionalFormatting sqref="N270">
    <cfRule type="expression" dxfId="0" priority="56" stopIfTrue="1">
      <formula>M271="bs"</formula>
    </cfRule>
    <cfRule type="expression" dxfId="0" priority="55" stopIfTrue="1">
      <formula>M271="as"</formula>
    </cfRule>
  </conditionalFormatting>
  <conditionalFormatting sqref="L272">
    <cfRule type="expression" dxfId="0" priority="218" stopIfTrue="1">
      <formula>K273="bs"</formula>
    </cfRule>
    <cfRule type="expression" dxfId="0" priority="217" stopIfTrue="1">
      <formula>K273="as"</formula>
    </cfRule>
  </conditionalFormatting>
  <conditionalFormatting sqref="P274">
    <cfRule type="expression" dxfId="0" priority="18" stopIfTrue="1">
      <formula>O275="bs"</formula>
    </cfRule>
    <cfRule type="expression" dxfId="0" priority="17" stopIfTrue="1">
      <formula>O275="as"</formula>
    </cfRule>
  </conditionalFormatting>
  <conditionalFormatting sqref="L276">
    <cfRule type="expression" dxfId="0" priority="472" stopIfTrue="1">
      <formula>K277="bs"</formula>
    </cfRule>
    <cfRule type="expression" dxfId="0" priority="471" stopIfTrue="1">
      <formula>K277="as"</formula>
    </cfRule>
  </conditionalFormatting>
  <conditionalFormatting sqref="N278">
    <cfRule type="expression" dxfId="0" priority="54" stopIfTrue="1">
      <formula>M279="bs"</formula>
    </cfRule>
    <cfRule type="expression" dxfId="0" priority="53" stopIfTrue="1">
      <formula>M279="as"</formula>
    </cfRule>
  </conditionalFormatting>
  <conditionalFormatting sqref="J279">
    <cfRule type="expression" dxfId="0" priority="590" stopIfTrue="1">
      <formula>I280="bs"</formula>
    </cfRule>
    <cfRule type="expression" dxfId="0" priority="589" stopIfTrue="1">
      <formula>I280="as"</formula>
    </cfRule>
  </conditionalFormatting>
  <conditionalFormatting sqref="L280">
    <cfRule type="expression" dxfId="0" priority="216" stopIfTrue="1">
      <formula>K281="bs"</formula>
    </cfRule>
    <cfRule type="expression" dxfId="0" priority="215" stopIfTrue="1">
      <formula>K281="as"</formula>
    </cfRule>
  </conditionalFormatting>
  <conditionalFormatting sqref="P282">
    <cfRule type="expression" dxfId="0" priority="2" stopIfTrue="1">
      <formula>O283="bs"</formula>
    </cfRule>
    <cfRule type="expression" dxfId="0" priority="1" stopIfTrue="1">
      <formula>O283="as"</formula>
    </cfRule>
  </conditionalFormatting>
  <conditionalFormatting sqref="L284">
    <cfRule type="expression" dxfId="0" priority="214" stopIfTrue="1">
      <formula>K285="bs"</formula>
    </cfRule>
    <cfRule type="expression" dxfId="0" priority="213" stopIfTrue="1">
      <formula>K285="as"</formula>
    </cfRule>
  </conditionalFormatting>
  <conditionalFormatting sqref="J285">
    <cfRule type="expression" dxfId="0" priority="588" stopIfTrue="1">
      <formula>I286="bs"</formula>
    </cfRule>
    <cfRule type="expression" dxfId="0" priority="587" stopIfTrue="1">
      <formula>I286="as"</formula>
    </cfRule>
  </conditionalFormatting>
  <conditionalFormatting sqref="N286">
    <cfRule type="expression" dxfId="0" priority="52" stopIfTrue="1">
      <formula>M287="bs"</formula>
    </cfRule>
    <cfRule type="expression" dxfId="0" priority="51" stopIfTrue="1">
      <formula>M287="as"</formula>
    </cfRule>
  </conditionalFormatting>
  <conditionalFormatting sqref="L288">
    <cfRule type="expression" dxfId="0" priority="474" stopIfTrue="1">
      <formula>K289="bs"</formula>
    </cfRule>
    <cfRule type="expression" dxfId="0" priority="473" stopIfTrue="1">
      <formula>K289="as"</formula>
    </cfRule>
  </conditionalFormatting>
  <conditionalFormatting sqref="P290">
    <cfRule type="expression" dxfId="0" priority="20" stopIfTrue="1">
      <formula>O291="bs"</formula>
    </cfRule>
    <cfRule type="expression" dxfId="0" priority="19" stopIfTrue="1">
      <formula>O291="as"</formula>
    </cfRule>
  </conditionalFormatting>
  <conditionalFormatting sqref="J291">
    <cfRule type="expression" dxfId="0" priority="586" stopIfTrue="1">
      <formula>I292="bs"</formula>
    </cfRule>
    <cfRule type="expression" dxfId="0" priority="585" stopIfTrue="1">
      <formula>I292="as"</formula>
    </cfRule>
  </conditionalFormatting>
  <conditionalFormatting sqref="L292">
    <cfRule type="expression" dxfId="0" priority="212" stopIfTrue="1">
      <formula>K293="bs"</formula>
    </cfRule>
    <cfRule type="expression" dxfId="0" priority="211" stopIfTrue="1">
      <formula>K293="as"</formula>
    </cfRule>
  </conditionalFormatting>
  <conditionalFormatting sqref="J293">
    <cfRule type="expression" dxfId="0" priority="584" stopIfTrue="1">
      <formula>I294="bs"</formula>
    </cfRule>
    <cfRule type="expression" dxfId="0" priority="583" stopIfTrue="1">
      <formula>I294="as"</formula>
    </cfRule>
  </conditionalFormatting>
  <conditionalFormatting sqref="N294">
    <cfRule type="expression" dxfId="0" priority="50" stopIfTrue="1">
      <formula>M295="bs"</formula>
    </cfRule>
    <cfRule type="expression" dxfId="0" priority="49" stopIfTrue="1">
      <formula>M295="as"</formula>
    </cfRule>
  </conditionalFormatting>
  <conditionalFormatting sqref="L296">
    <cfRule type="expression" dxfId="0" priority="526" stopIfTrue="1">
      <formula>K297="bs"</formula>
    </cfRule>
    <cfRule type="expression" dxfId="0" priority="525" stopIfTrue="1">
      <formula>K297="as"</formula>
    </cfRule>
  </conditionalFormatting>
  <conditionalFormatting sqref="B7:B70 B83:B146">
    <cfRule type="cellIs" dxfId="2" priority="683" stopIfTrue="1" operator="equal">
      <formula>"DA"</formula>
    </cfRule>
    <cfRule type="cellIs" dxfId="2" priority="682" stopIfTrue="1" operator="equal">
      <formula>"QA"</formula>
    </cfRule>
  </conditionalFormatting>
  <conditionalFormatting sqref="D7:D70 D83:D146">
    <cfRule type="expression" dxfId="8" priority="685" stopIfTrue="1">
      <formula>$D7&lt;17</formula>
    </cfRule>
  </conditionalFormatting>
  <conditionalFormatting sqref="G7:G70 G83:G84 G86:G101 G103:G146">
    <cfRule type="expression" dxfId="0" priority="681" stopIfTrue="1">
      <formula>AND($D7&lt;9,$C7&gt;0)</formula>
    </cfRule>
  </conditionalFormatting>
  <conditionalFormatting sqref="I8 K8 I10 M10 I12 K12 I14 O14 I16 K16 I18 M18 I20 K20 I22 I24 K24 I26 M26 I28 K28 I30 O30 I32 K32 I34 M34 I36 K36 I38 I40 K40 I42 M42 I44 K44 I46 O46 I48 K48 I50 M50 I52 K52 I54 I56 K56 I58 M58 I60 K60 I62 O62 I64 K64 I66 M66 I68 K68 I70 I84 K84 I86 M86 I88 K88 I90 O90 I92 K92 I94 M94 I96 K96 I98 I100 K100 I102 M102 I104 K104 I106 O106 I108 K108 I110 M110 I112 K112 I114 I116 K116 I118 M118 I120 K120 I122 O122 I124 K124 I126 M126 I128 K128 I130 I132 K132 I134 M134 I136 K136 I138 O138 I140 K140 I142 M142 I144 K144 I146">
    <cfRule type="expression" dxfId="9" priority="693" stopIfTrue="1">
      <formula>$N$1="CU"</formula>
    </cfRule>
  </conditionalFormatting>
  <conditionalFormatting sqref="J9 J11 J13 J15 J17 J21 J23 J29 J33 J37 J39 J41 J45 J47 J49 J53 J55 J61 J65 J67 J69 J83 J85 J89 J91 J93 J97 J99 J103 J105 J109 J111 J113 J115 J117 J121 J123 J125 J129 J131 J135 J137 J141 J143 J145">
    <cfRule type="expression" dxfId="0" priority="692" stopIfTrue="1">
      <formula>I10="bs"</formula>
    </cfRule>
    <cfRule type="expression" dxfId="0" priority="691" stopIfTrue="1">
      <formula>I10="as"</formula>
    </cfRule>
  </conditionalFormatting>
  <conditionalFormatting sqref="L10 N14 L18 L26 N30 L34 L42 N46 L50 L58 N62 L66 L86 N90 L94 L102 N106 L110 L118 N122 L126 L134 N138 L142">
    <cfRule type="expression" dxfId="6" priority="686" stopIfTrue="1">
      <formula>AND($N$1="CU",L10="Umpire")</formula>
    </cfRule>
    <cfRule type="expression" dxfId="5" priority="687" stopIfTrue="1">
      <formula>AND($N$1="CU",L10&lt;&gt;"Umpire",M10&lt;&gt;"")</formula>
    </cfRule>
    <cfRule type="expression" dxfId="10" priority="688" stopIfTrue="1">
      <formula>AND($N$1="CU",L10&lt;&gt;"Umpire")</formula>
    </cfRule>
  </conditionalFormatting>
  <conditionalFormatting sqref="B159:B222 B235:B298">
    <cfRule type="cellIs" dxfId="2" priority="669" stopIfTrue="1" operator="equal">
      <formula>"DA"</formula>
    </cfRule>
    <cfRule type="cellIs" dxfId="2" priority="668" stopIfTrue="1" operator="equal">
      <formula>"QA"</formula>
    </cfRule>
  </conditionalFormatting>
  <conditionalFormatting sqref="D159:D222 D235:D298">
    <cfRule type="expression" dxfId="8" priority="670" stopIfTrue="1">
      <formula>$D159&lt;17</formula>
    </cfRule>
  </conditionalFormatting>
  <conditionalFormatting sqref="G159:G222 G235:G298">
    <cfRule type="expression" dxfId="0" priority="667" stopIfTrue="1">
      <formula>AND($D159&lt;9,$C159&gt;0)</formula>
    </cfRule>
  </conditionalFormatting>
  <conditionalFormatting sqref="I160 K160 I162 M162 I164 K164 I166 O166 I168 K168 I170 M170 I172 K172 I174 I176 K176 I178 M178 I180 K180 I182 O182 I184 K184 I186 M186 I188 K188 I190 I192 K192 I194 M194 I196 K196 I198 O198 I200 K200 I202 M202 I204 K204 I206 I208 K208 I210 M210 I212 K212 I214 O214 I216 K216 I218 M218 I220 K220 I222 I236 K236 I238 M238 I240 K240 I242 O242 I244 K244 I246 M246 I248 K248 I250 I252 K252 I254 M254 I256 K256 I258 O258 I260 K260 I262 M262 I264 K264 I266 I268 K268 I270 M270 I272 K272 I274 O274 I276 K276 I278 M278 I280 K280 I282 I284 K284 I286 M286 I288 K288 I290 O290 I292 K292 I294 M294 I296 K296 I298">
    <cfRule type="expression" dxfId="9" priority="678" stopIfTrue="1">
      <formula>$N$1="CU"</formula>
    </cfRule>
  </conditionalFormatting>
  <conditionalFormatting sqref="J161 J165 J167 J169 J173 J175 J179 J181 J185 J187 J189 J191 J193 J197 J199 J201 J205 J207 J211 J213 J217 J219 J221 J235 J237 J241 J243 J245 J249 J251 J255 J261 J263 J265 J267 J269 J273 J275 J277 J281 J283 J287 J289 J297">
    <cfRule type="expression" dxfId="0" priority="677" stopIfTrue="1">
      <formula>I162="bs"</formula>
    </cfRule>
    <cfRule type="expression" dxfId="0" priority="676" stopIfTrue="1">
      <formula>I162="as"</formula>
    </cfRule>
  </conditionalFormatting>
  <conditionalFormatting sqref="L162 N166 L170 L178 N182 L186 L194 N198 L202 L210 N214 L218 L238 N242 L246 L254 N258 L262 L270 N274 L278 L286 N290 L294">
    <cfRule type="expression" dxfId="6" priority="671" stopIfTrue="1">
      <formula>AND($N$1="CU",L162="Umpire")</formula>
    </cfRule>
    <cfRule type="expression" dxfId="5" priority="672" stopIfTrue="1">
      <formula>AND($N$1="CU",L162&lt;&gt;"Umpire",M162&lt;&gt;"")</formula>
    </cfRule>
    <cfRule type="expression" dxfId="10" priority="673" stopIfTrue="1">
      <formula>AND($N$1="CU",L162&lt;&gt;"Umpire")</formula>
    </cfRule>
  </conditionalFormatting>
  <dataValidations count="1">
    <dataValidation type="list" allowBlank="1" showInputMessage="1" sqref="L10 N14 L18 L26 N30 L34 L42 N46 L50 L58 N62 L66 L86 N90 L94 L102 N106 L110 L118 N122 L126 L134 N138 L142 L162 N166 L170 L178 N182 L186 L194 N198 L202 L210 N214 L218 L238 N242 L246 L254 N258 L262 L270 N274 L278 L286 N290 L294">
      <formula1>$T$7:$T$16</formula1>
    </dataValidation>
  </dataValidations>
  <printOptions horizontalCentered="1"/>
  <pageMargins left="0.35" right="0.35" top="0.35" bottom="0.35" header="0" footer="0"/>
  <pageSetup paperSize="9" orientation="landscape" horizontalDpi="360" verticalDpi="300"/>
  <headerFooter alignWithMargins="0"/>
  <rowBreaks count="2" manualBreakCount="2">
    <brk id="80" max="16383" man="1"/>
    <brk id="15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name="Button 1" r:id="rId4">
              <controlPr print="0" defaultSize="0">
                <anchor moveWithCells="1" sizeWithCells="1">
                  <from>
                    <xdr:col>11</xdr:col>
                    <xdr:colOff>419100</xdr:colOff>
                    <xdr:row>0</xdr:row>
                    <xdr:rowOff>7620</xdr:rowOff>
                  </from>
                  <to>
                    <xdr:col>13</xdr:col>
                    <xdr:colOff>297180</xdr:colOff>
                    <xdr:row>0</xdr:row>
                    <xdr:rowOff>136525</xdr:rowOff>
                  </to>
                </anchor>
              </controlPr>
            </control>
          </mc:Choice>
        </mc:AlternateContent>
        <mc:AlternateContent xmlns:mc="http://schemas.openxmlformats.org/markup-compatibility/2006">
          <mc:Choice Requires="x14">
            <control shapeId="1026" name="Button 2" r:id="rId5">
              <controlPr print="0" defaultSize="0">
                <anchor moveWithCells="1" sizeWithCells="1">
                  <from>
                    <xdr:col>11</xdr:col>
                    <xdr:colOff>411480</xdr:colOff>
                    <xdr:row>0</xdr:row>
                    <xdr:rowOff>136525</xdr:rowOff>
                  </from>
                  <to>
                    <xdr:col>13</xdr:col>
                    <xdr:colOff>297180</xdr:colOff>
                    <xdr:row>1</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9</vt:i4>
      </vt:variant>
    </vt:vector>
  </HeadingPairs>
  <TitlesOfParts>
    <vt:vector size="9" baseType="lpstr">
      <vt:lpstr>WC WOMEN SIN</vt:lpstr>
      <vt:lpstr>WC MEN DOU</vt:lpstr>
      <vt:lpstr>WC MEN SIN</vt:lpstr>
      <vt:lpstr>WOMEN DOU</vt:lpstr>
      <vt:lpstr>MEN DOU</vt:lpstr>
      <vt:lpstr>WOMEN SINGLES</vt:lpstr>
      <vt:lpstr>MEN SINGLES</vt:lpstr>
      <vt:lpstr>WOMEN Qly</vt:lpstr>
      <vt:lpstr>MEN QLY</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Dad</dc:creator>
  <cp:lastModifiedBy>Dad</cp:lastModifiedBy>
  <dcterms:created xsi:type="dcterms:W3CDTF">2026-07-17T06:19:00Z</dcterms:created>
  <dcterms:modified xsi:type="dcterms:W3CDTF">2026-07-25T14:13:18Z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FE6E31E6137D4E39A82D526EDDFA1103_11</vt:lpwstr>
  </property>
  <property fmtid="{D5CDD505-2E9C-101B-9397-08002B2CF9AE}" pid="3" name="KSOProductBuildVer">
    <vt:lpwstr>1033-12.1.0.27458</vt:lpwstr>
  </property>
  <property fmtid="{D5CDD505-2E9C-101B-9397-08002B2CF9AE}" pid="4" name="CalculationRule">
    <vt:i4>1</vt:i4>
  </property>
  <property fmtid="{D5CDD505-2E9C-101B-9397-08002B2CF9AE}" pid="5" name="KSOReadingLayout">
    <vt:bool>false</vt:bool>
  </property>
</Properties>
</file>